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G283" i="9"/>
  <c r="F283" i="9"/>
  <c r="F282" i="9"/>
  <c r="H281" i="9"/>
  <c r="G281" i="9"/>
  <c r="F281" i="9"/>
  <c r="E281" i="9"/>
  <c r="B281" i="9" s="1"/>
  <c r="H280" i="9"/>
  <c r="G280" i="9"/>
  <c r="F280" i="9"/>
  <c r="F275" i="9" s="1"/>
  <c r="E280" i="9"/>
  <c r="B280" i="9" s="1"/>
  <c r="H279" i="9"/>
  <c r="G279" i="9"/>
  <c r="E279" i="9" s="1"/>
  <c r="B279" i="9" s="1"/>
  <c r="F279" i="9"/>
  <c r="F278" i="9"/>
  <c r="F277" i="9"/>
  <c r="F276" i="9"/>
  <c r="L274" i="9"/>
  <c r="F274" i="9" s="1"/>
  <c r="H274" i="9"/>
  <c r="I273" i="9"/>
  <c r="H273" i="9"/>
  <c r="F273" i="9"/>
  <c r="E272" i="9"/>
  <c r="M271" i="9"/>
  <c r="L271" i="9"/>
  <c r="F271" i="9" s="1"/>
  <c r="B271" i="9" s="1"/>
  <c r="E271" i="9"/>
  <c r="M270" i="9"/>
  <c r="L270" i="9"/>
  <c r="F270" i="9" s="1"/>
  <c r="B270" i="9" s="1"/>
  <c r="E270" i="9"/>
  <c r="M269" i="9"/>
  <c r="F269" i="9" s="1"/>
  <c r="L269" i="9"/>
  <c r="E269" i="9"/>
  <c r="B269" i="9" s="1"/>
  <c r="M268" i="9"/>
  <c r="L268" i="9"/>
  <c r="F268" i="9"/>
  <c r="E268" i="9"/>
  <c r="B268" i="9" s="1"/>
  <c r="M267" i="9"/>
  <c r="L267" i="9"/>
  <c r="F267" i="9" s="1"/>
  <c r="B267" i="9" s="1"/>
  <c r="E267" i="9"/>
  <c r="M266" i="9"/>
  <c r="L266" i="9"/>
  <c r="F266" i="9" s="1"/>
  <c r="B266" i="9" s="1"/>
  <c r="E266" i="9"/>
  <c r="M265" i="9"/>
  <c r="L265" i="9"/>
  <c r="F265" i="9" s="1"/>
  <c r="E265" i="9"/>
  <c r="M264" i="9"/>
  <c r="L264" i="9"/>
  <c r="F264" i="9"/>
  <c r="B264" i="9" s="1"/>
  <c r="E264" i="9"/>
  <c r="M263" i="9"/>
  <c r="L263" i="9"/>
  <c r="F263" i="9" s="1"/>
  <c r="E263" i="9"/>
  <c r="B263" i="9" s="1"/>
  <c r="M262" i="9"/>
  <c r="F262" i="9" s="1"/>
  <c r="B262" i="9" s="1"/>
  <c r="L262" i="9"/>
  <c r="E262" i="9"/>
  <c r="M261" i="9"/>
  <c r="L261" i="9"/>
  <c r="F261" i="9" s="1"/>
  <c r="E261" i="9"/>
  <c r="M260" i="9"/>
  <c r="L260" i="9"/>
  <c r="F260" i="9"/>
  <c r="B260" i="9" s="1"/>
  <c r="E260" i="9"/>
  <c r="M259" i="9"/>
  <c r="L259" i="9"/>
  <c r="F259" i="9" s="1"/>
  <c r="E259" i="9"/>
  <c r="M258" i="9"/>
  <c r="F258" i="9" s="1"/>
  <c r="B258" i="9" s="1"/>
  <c r="L258" i="9"/>
  <c r="E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B253" i="9" s="1"/>
  <c r="M252" i="9"/>
  <c r="L252" i="9"/>
  <c r="F252" i="9"/>
  <c r="B252" i="9" s="1"/>
  <c r="E252" i="9"/>
  <c r="M251" i="9"/>
  <c r="L251" i="9"/>
  <c r="F251" i="9" s="1"/>
  <c r="E251" i="9"/>
  <c r="B251" i="9" s="1"/>
  <c r="M250" i="9"/>
  <c r="F250" i="9" s="1"/>
  <c r="B250" i="9" s="1"/>
  <c r="L250" i="9"/>
  <c r="E250" i="9"/>
  <c r="M249" i="9"/>
  <c r="L249" i="9"/>
  <c r="F249" i="9" s="1"/>
  <c r="E249" i="9"/>
  <c r="M248" i="9"/>
  <c r="L248" i="9"/>
  <c r="F248" i="9"/>
  <c r="B248" i="9" s="1"/>
  <c r="E248" i="9"/>
  <c r="M247" i="9"/>
  <c r="L247" i="9"/>
  <c r="F247" i="9" s="1"/>
  <c r="E247" i="9"/>
  <c r="B247" i="9" s="1"/>
  <c r="M246" i="9"/>
  <c r="F246" i="9" s="1"/>
  <c r="B246" i="9" s="1"/>
  <c r="L246" i="9"/>
  <c r="E246" i="9"/>
  <c r="M245" i="9"/>
  <c r="L245" i="9"/>
  <c r="F245" i="9" s="1"/>
  <c r="E245" i="9"/>
  <c r="M244" i="9"/>
  <c r="L244" i="9"/>
  <c r="F244" i="9"/>
  <c r="B244" i="9" s="1"/>
  <c r="E244" i="9"/>
  <c r="M243" i="9"/>
  <c r="L243" i="9"/>
  <c r="F243" i="9" s="1"/>
  <c r="E243" i="9"/>
  <c r="M242" i="9"/>
  <c r="F242" i="9" s="1"/>
  <c r="B242" i="9" s="1"/>
  <c r="L242" i="9"/>
  <c r="E242" i="9"/>
  <c r="M241" i="9"/>
  <c r="L241" i="9"/>
  <c r="F241" i="9" s="1"/>
  <c r="E241" i="9"/>
  <c r="B241" i="9" s="1"/>
  <c r="M240" i="9"/>
  <c r="L240" i="9"/>
  <c r="F240" i="9"/>
  <c r="B240" i="9" s="1"/>
  <c r="E240" i="9"/>
  <c r="M239" i="9"/>
  <c r="L239" i="9"/>
  <c r="F239" i="9" s="1"/>
  <c r="E239" i="9"/>
  <c r="M238" i="9"/>
  <c r="F238" i="9" s="1"/>
  <c r="B238" i="9" s="1"/>
  <c r="L238" i="9"/>
  <c r="E238" i="9"/>
  <c r="M237" i="9"/>
  <c r="L237" i="9"/>
  <c r="F237" i="9" s="1"/>
  <c r="E237" i="9"/>
  <c r="B237" i="9" s="1"/>
  <c r="M236" i="9"/>
  <c r="L236" i="9"/>
  <c r="F236" i="9"/>
  <c r="B236" i="9" s="1"/>
  <c r="E236" i="9"/>
  <c r="M235" i="9"/>
  <c r="L235" i="9"/>
  <c r="F235" i="9" s="1"/>
  <c r="E235" i="9"/>
  <c r="B235" i="9" s="1"/>
  <c r="M234" i="9"/>
  <c r="F234" i="9" s="1"/>
  <c r="B234" i="9" s="1"/>
  <c r="L234" i="9"/>
  <c r="E234" i="9"/>
  <c r="M233" i="9"/>
  <c r="L233" i="9"/>
  <c r="F233" i="9" s="1"/>
  <c r="E233" i="9"/>
  <c r="M232" i="9"/>
  <c r="L232" i="9"/>
  <c r="F232" i="9"/>
  <c r="B232" i="9" s="1"/>
  <c r="E232" i="9"/>
  <c r="M231" i="9"/>
  <c r="L231" i="9"/>
  <c r="F231" i="9" s="1"/>
  <c r="E231" i="9"/>
  <c r="B231" i="9" s="1"/>
  <c r="M230" i="9"/>
  <c r="F230" i="9" s="1"/>
  <c r="B230" i="9" s="1"/>
  <c r="L230" i="9"/>
  <c r="E230" i="9"/>
  <c r="M229" i="9"/>
  <c r="L229" i="9"/>
  <c r="F229" i="9" s="1"/>
  <c r="E229" i="9"/>
  <c r="M228" i="9"/>
  <c r="L228" i="9"/>
  <c r="F228" i="9"/>
  <c r="B228" i="9" s="1"/>
  <c r="E228" i="9"/>
  <c r="M227" i="9"/>
  <c r="L227" i="9"/>
  <c r="F227" i="9" s="1"/>
  <c r="E227" i="9"/>
  <c r="M226" i="9"/>
  <c r="F226" i="9" s="1"/>
  <c r="B226" i="9" s="1"/>
  <c r="L226" i="9"/>
  <c r="E226" i="9"/>
  <c r="H225" i="9"/>
  <c r="G225" i="9"/>
  <c r="F225" i="9"/>
  <c r="E225" i="9"/>
  <c r="B225" i="9" s="1"/>
  <c r="M224" i="9"/>
  <c r="L224" i="9"/>
  <c r="F224" i="9"/>
  <c r="B224" i="9" s="1"/>
  <c r="E224" i="9"/>
  <c r="M223" i="9"/>
  <c r="L223" i="9"/>
  <c r="F223" i="9" s="1"/>
  <c r="E223" i="9"/>
  <c r="B223" i="9" s="1"/>
  <c r="M222" i="9"/>
  <c r="L222" i="9"/>
  <c r="E222" i="9"/>
  <c r="M221" i="9"/>
  <c r="L221" i="9"/>
  <c r="E221" i="9"/>
  <c r="M220" i="9"/>
  <c r="L220" i="9"/>
  <c r="E220" i="9"/>
  <c r="M219" i="9"/>
  <c r="L219" i="9"/>
  <c r="E219" i="9"/>
  <c r="M218" i="9"/>
  <c r="F218" i="9" s="1"/>
  <c r="B218" i="9" s="1"/>
  <c r="L218" i="9"/>
  <c r="E218" i="9"/>
  <c r="M217" i="9"/>
  <c r="L217" i="9"/>
  <c r="E217" i="9"/>
  <c r="M216" i="9"/>
  <c r="L216" i="9"/>
  <c r="E216" i="9"/>
  <c r="M215" i="9"/>
  <c r="L215" i="9"/>
  <c r="F215" i="9" s="1"/>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H108" i="9"/>
  <c r="G108" i="9"/>
  <c r="E108" i="9" s="1"/>
  <c r="B108" i="9" s="1"/>
  <c r="F108" i="9"/>
  <c r="H107" i="9"/>
  <c r="G107" i="9"/>
  <c r="E107" i="9" s="1"/>
  <c r="B107" i="9" s="1"/>
  <c r="F107" i="9"/>
  <c r="H106" i="9"/>
  <c r="G106" i="9"/>
  <c r="F106" i="9"/>
  <c r="E106" i="9"/>
  <c r="B106" i="9" s="1"/>
  <c r="H105" i="9"/>
  <c r="G105" i="9"/>
  <c r="F105" i="9"/>
  <c r="E105" i="9"/>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F45" i="9"/>
  <c r="H44" i="9"/>
  <c r="G44" i="9"/>
  <c r="F44" i="9"/>
  <c r="H43" i="9"/>
  <c r="G43" i="9"/>
  <c r="F43" i="9"/>
  <c r="H42" i="9"/>
  <c r="G42" i="9"/>
  <c r="F42" i="9"/>
  <c r="H41" i="9"/>
  <c r="G41" i="9"/>
  <c r="E41" i="9" s="1"/>
  <c r="B41" i="9" s="1"/>
  <c r="F41" i="9"/>
  <c r="H40" i="9"/>
  <c r="G40" i="9"/>
  <c r="F40" i="9"/>
  <c r="H39" i="9"/>
  <c r="G39" i="9"/>
  <c r="F39" i="9"/>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B28" i="9" s="1"/>
  <c r="G28" i="9"/>
  <c r="F28" i="9"/>
  <c r="H27" i="9"/>
  <c r="G27" i="9"/>
  <c r="F27" i="9"/>
  <c r="E27" i="9"/>
  <c r="B27" i="9" s="1"/>
  <c r="H26" i="9"/>
  <c r="G26" i="9"/>
  <c r="F26" i="9"/>
  <c r="H25" i="9"/>
  <c r="G25" i="9"/>
  <c r="E25" i="9" s="1"/>
  <c r="B25" i="9" s="1"/>
  <c r="F25" i="9"/>
  <c r="H24" i="9"/>
  <c r="E24" i="9" s="1"/>
  <c r="B24" i="9" s="1"/>
  <c r="G24" i="9"/>
  <c r="F24" i="9"/>
  <c r="H23" i="9"/>
  <c r="G23" i="9"/>
  <c r="F23" i="9"/>
  <c r="E23" i="9"/>
  <c r="B23" i="9" s="1"/>
  <c r="H22" i="9"/>
  <c r="G22" i="9"/>
  <c r="F22" i="9"/>
  <c r="H21" i="9"/>
  <c r="G21" i="9"/>
  <c r="E21" i="9" s="1"/>
  <c r="B21" i="9" s="1"/>
  <c r="F21" i="9"/>
  <c r="F20" i="9"/>
  <c r="F4" i="9"/>
  <c r="O3" i="9"/>
  <c r="G274" i="9" s="1"/>
  <c r="E274" i="9" s="1"/>
  <c r="I3" i="9"/>
  <c r="H3" i="9"/>
  <c r="G3" i="9"/>
  <c r="D101" i="8"/>
  <c r="D95" i="8"/>
  <c r="D90" i="8"/>
  <c r="D85" i="8"/>
  <c r="D80" i="8"/>
  <c r="D75" i="8"/>
  <c r="D70" i="8"/>
  <c r="D65" i="8"/>
  <c r="D60" i="8"/>
  <c r="D55" i="8"/>
  <c r="D50" i="8"/>
  <c r="D44" i="8"/>
  <c r="D36" i="8"/>
  <c r="D26" i="8"/>
  <c r="D24" i="8" s="1"/>
  <c r="D18" i="8"/>
  <c r="D8" i="8"/>
  <c r="D6" i="8" s="1"/>
  <c r="C1481" i="1" s="1"/>
  <c r="H1481" i="1" s="1"/>
  <c r="E44" i="7"/>
  <c r="D44" i="7"/>
  <c r="E39" i="7"/>
  <c r="D39" i="7"/>
  <c r="D38" i="7" s="1"/>
  <c r="E38" i="7"/>
  <c r="E30" i="7"/>
  <c r="D30" i="7"/>
  <c r="E23" i="7"/>
  <c r="E22" i="7" s="1"/>
  <c r="E5" i="7" s="1"/>
  <c r="I29" i="3" s="1"/>
  <c r="D23" i="7"/>
  <c r="D22" i="7"/>
  <c r="E7" i="7"/>
  <c r="E6"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F246" i="5"/>
  <c r="E246" i="5"/>
  <c r="D246" i="5"/>
  <c r="E245" i="5"/>
  <c r="E237" i="5" s="1"/>
  <c r="I23" i="3" s="1"/>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D625" i="4" s="1"/>
  <c r="F625"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E593" i="4" s="1"/>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E580" i="4" s="1"/>
  <c r="D581" i="4"/>
  <c r="F580" i="4"/>
  <c r="D580" i="4"/>
  <c r="F579" i="4"/>
  <c r="F578" i="4"/>
  <c r="F577" i="4"/>
  <c r="E577" i="4"/>
  <c r="D577" i="4"/>
  <c r="F576" i="4"/>
  <c r="F575" i="4"/>
  <c r="E574" i="4"/>
  <c r="D574" i="4"/>
  <c r="F574" i="4" s="1"/>
  <c r="F573" i="4"/>
  <c r="F572" i="4"/>
  <c r="E571" i="4"/>
  <c r="D571" i="4"/>
  <c r="F571" i="4" s="1"/>
  <c r="F570" i="4"/>
  <c r="F569" i="4"/>
  <c r="F568" i="4"/>
  <c r="E568" i="4"/>
  <c r="D568" i="4"/>
  <c r="D567" i="4" s="1"/>
  <c r="F567"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D516" i="4"/>
  <c r="D515" i="4" s="1"/>
  <c r="F515" i="4" s="1"/>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E459" i="4" s="1"/>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E421" i="4"/>
  <c r="F418" i="4"/>
  <c r="E418" i="4"/>
  <c r="D418" i="4"/>
  <c r="E417" i="4"/>
  <c r="D417" i="4"/>
  <c r="D644" i="4" s="1"/>
  <c r="E416" i="4"/>
  <c r="E643" i="4" s="1"/>
  <c r="D416" i="4"/>
  <c r="D643" i="4" s="1"/>
  <c r="F643" i="4" s="1"/>
  <c r="F411" i="4"/>
  <c r="F410" i="4"/>
  <c r="F409" i="4"/>
  <c r="F406" i="4"/>
  <c r="F405" i="4"/>
  <c r="F404" i="4"/>
  <c r="F403" i="4"/>
  <c r="E402" i="4"/>
  <c r="D402" i="4"/>
  <c r="F402" i="4" s="1"/>
  <c r="F401" i="4"/>
  <c r="E400" i="4"/>
  <c r="D400" i="4"/>
  <c r="F400" i="4" s="1"/>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4" i="4" s="1"/>
  <c r="D363" i="4"/>
  <c r="F363" i="4" s="1"/>
  <c r="F362" i="4"/>
  <c r="F361" i="4"/>
  <c r="F360" i="4"/>
  <c r="F359" i="4"/>
  <c r="F358" i="4"/>
  <c r="F357" i="4"/>
  <c r="E356" i="4"/>
  <c r="D356" i="4"/>
  <c r="F356" i="4" s="1"/>
  <c r="F355" i="4"/>
  <c r="F354" i="4"/>
  <c r="F353" i="4"/>
  <c r="F352" i="4"/>
  <c r="E352" i="4"/>
  <c r="E351" i="4" s="1"/>
  <c r="D352" i="4"/>
  <c r="F351" i="4"/>
  <c r="D351" i="4"/>
  <c r="D350" i="4" s="1"/>
  <c r="F349" i="4"/>
  <c r="E348" i="4"/>
  <c r="D348" i="4"/>
  <c r="F348" i="4" s="1"/>
  <c r="F347" i="4"/>
  <c r="F346" i="4"/>
  <c r="F345"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D304" i="4"/>
  <c r="F304" i="4" s="1"/>
  <c r="F303" i="4"/>
  <c r="F302" i="4"/>
  <c r="F301" i="4"/>
  <c r="F300" i="4"/>
  <c r="E300" i="4"/>
  <c r="E299" i="4" s="1"/>
  <c r="E298" i="4" s="1"/>
  <c r="D300" i="4"/>
  <c r="F299" i="4"/>
  <c r="D299" i="4"/>
  <c r="F296" i="4"/>
  <c r="F295" i="4"/>
  <c r="F294" i="4"/>
  <c r="F293" i="4"/>
  <c r="F292" i="4"/>
  <c r="F288" i="4"/>
  <c r="E288" i="4"/>
  <c r="D288" i="4"/>
  <c r="E287" i="4"/>
  <c r="D287" i="4"/>
  <c r="F287" i="4" s="1"/>
  <c r="F286" i="4"/>
  <c r="F285" i="4"/>
  <c r="F282" i="4"/>
  <c r="F281" i="4"/>
  <c r="F280" i="4"/>
  <c r="E279" i="4"/>
  <c r="D279" i="4"/>
  <c r="F279" i="4" s="1"/>
  <c r="F278" i="4"/>
  <c r="F277" i="4"/>
  <c r="F276" i="4"/>
  <c r="F275" i="4"/>
  <c r="F274" i="4"/>
  <c r="E273" i="4"/>
  <c r="D273" i="4"/>
  <c r="F273" i="4" s="1"/>
  <c r="F270" i="4"/>
  <c r="F269" i="4"/>
  <c r="F268" i="4"/>
  <c r="E268" i="4"/>
  <c r="D268" i="4"/>
  <c r="F266" i="4"/>
  <c r="F265" i="4"/>
  <c r="F264" i="4"/>
  <c r="E264" i="4"/>
  <c r="E263" i="4" s="1"/>
  <c r="D264" i="4"/>
  <c r="F263" i="4"/>
  <c r="D263" i="4"/>
  <c r="F261" i="4"/>
  <c r="F260" i="4"/>
  <c r="F259" i="4"/>
  <c r="E259" i="4"/>
  <c r="D259" i="4"/>
  <c r="F257" i="4"/>
  <c r="F256" i="4"/>
  <c r="F255" i="4"/>
  <c r="F254" i="4"/>
  <c r="F253" i="4"/>
  <c r="E253" i="4"/>
  <c r="D253" i="4"/>
  <c r="D252" i="4" s="1"/>
  <c r="F252" i="4" s="1"/>
  <c r="E252" i="4"/>
  <c r="E247" i="4"/>
  <c r="D247" i="4"/>
  <c r="F246" i="4"/>
  <c r="F245" i="4"/>
  <c r="E244" i="4"/>
  <c r="D244" i="4"/>
  <c r="F244" i="4" s="1"/>
  <c r="F241" i="4"/>
  <c r="E240" i="4"/>
  <c r="D240" i="4"/>
  <c r="F240" i="4" s="1"/>
  <c r="F238" i="4"/>
  <c r="F237" i="4"/>
  <c r="E236" i="4"/>
  <c r="E224" i="4" s="1"/>
  <c r="D236" i="4"/>
  <c r="F236" i="4" s="1"/>
  <c r="F233" i="4"/>
  <c r="F232" i="4"/>
  <c r="F231" i="4"/>
  <c r="E231" i="4"/>
  <c r="D231" i="4"/>
  <c r="F230" i="4"/>
  <c r="F229" i="4"/>
  <c r="F228" i="4"/>
  <c r="E228" i="4"/>
  <c r="D228" i="4"/>
  <c r="F227" i="4"/>
  <c r="F226" i="4"/>
  <c r="E225" i="4"/>
  <c r="D225" i="4"/>
  <c r="F225" i="4" s="1"/>
  <c r="F222" i="4"/>
  <c r="F221" i="4"/>
  <c r="F220" i="4"/>
  <c r="E219" i="4"/>
  <c r="D219" i="4"/>
  <c r="F219" i="4" s="1"/>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D140" i="4"/>
  <c r="F140" i="4" s="1"/>
  <c r="E139" i="4"/>
  <c r="F138" i="4"/>
  <c r="F137" i="4"/>
  <c r="F136" i="4"/>
  <c r="F135" i="4"/>
  <c r="E134" i="4"/>
  <c r="E133" i="4" s="1"/>
  <c r="D129" i="1" s="1"/>
  <c r="D134" i="4"/>
  <c r="D133" i="4" s="1"/>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2" i="4"/>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E7" i="4"/>
  <c r="I36" i="3"/>
  <c r="G36" i="3"/>
  <c r="B36" i="3"/>
  <c r="G35" i="3"/>
  <c r="B35" i="3"/>
  <c r="G34" i="3"/>
  <c r="B34" i="3"/>
  <c r="I33" i="3"/>
  <c r="G33" i="3"/>
  <c r="B33" i="3"/>
  <c r="I32" i="3"/>
  <c r="H32" i="3"/>
  <c r="G32" i="3"/>
  <c r="B32" i="3"/>
  <c r="I31" i="3"/>
  <c r="H31" i="3"/>
  <c r="G31" i="3"/>
  <c r="B31" i="3"/>
  <c r="I30" i="3"/>
  <c r="H30" i="3"/>
  <c r="G30" i="3"/>
  <c r="B30"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C1577" i="1"/>
  <c r="H1577" i="1" s="1"/>
  <c r="C1576" i="1"/>
  <c r="G1576" i="1" s="1"/>
  <c r="G1575" i="1"/>
  <c r="C1575" i="1"/>
  <c r="H1575" i="1" s="1"/>
  <c r="H1574" i="1"/>
  <c r="C1574" i="1"/>
  <c r="G1574" i="1" s="1"/>
  <c r="H1573" i="1"/>
  <c r="G1573" i="1"/>
  <c r="C1573" i="1"/>
  <c r="C1572" i="1"/>
  <c r="G1572" i="1" s="1"/>
  <c r="G1571" i="1"/>
  <c r="C1571" i="1"/>
  <c r="H1571" i="1" s="1"/>
  <c r="C1570" i="1"/>
  <c r="G1570" i="1" s="1"/>
  <c r="H1569" i="1"/>
  <c r="G1569" i="1"/>
  <c r="C1569" i="1"/>
  <c r="H1568" i="1"/>
  <c r="G1568" i="1"/>
  <c r="C1568" i="1"/>
  <c r="C1567" i="1"/>
  <c r="H1567" i="1" s="1"/>
  <c r="H1566" i="1"/>
  <c r="C1566" i="1"/>
  <c r="G1566" i="1" s="1"/>
  <c r="H1565" i="1"/>
  <c r="G1565" i="1"/>
  <c r="C1565" i="1"/>
  <c r="C1564" i="1"/>
  <c r="H1564" i="1" s="1"/>
  <c r="G1563" i="1"/>
  <c r="C1563" i="1"/>
  <c r="H1563" i="1" s="1"/>
  <c r="C1562" i="1"/>
  <c r="G1562" i="1" s="1"/>
  <c r="H1561" i="1"/>
  <c r="G1561" i="1"/>
  <c r="C1561" i="1"/>
  <c r="H1560" i="1"/>
  <c r="G1560" i="1"/>
  <c r="C1560" i="1"/>
  <c r="C1559" i="1"/>
  <c r="H1559" i="1" s="1"/>
  <c r="H1558" i="1"/>
  <c r="C1558" i="1"/>
  <c r="G1558" i="1" s="1"/>
  <c r="H1557" i="1"/>
  <c r="G1557" i="1"/>
  <c r="C1557" i="1"/>
  <c r="C1556" i="1"/>
  <c r="H1556" i="1" s="1"/>
  <c r="G1555" i="1"/>
  <c r="C1555" i="1"/>
  <c r="H1555" i="1" s="1"/>
  <c r="C1554" i="1"/>
  <c r="G1554" i="1" s="1"/>
  <c r="H1553" i="1"/>
  <c r="G1553" i="1"/>
  <c r="C1553" i="1"/>
  <c r="H1552" i="1"/>
  <c r="G1552" i="1"/>
  <c r="C1552" i="1"/>
  <c r="C1551" i="1"/>
  <c r="H1551" i="1" s="1"/>
  <c r="H1550" i="1"/>
  <c r="C1550" i="1"/>
  <c r="G1550" i="1" s="1"/>
  <c r="H1549" i="1"/>
  <c r="G1549" i="1"/>
  <c r="C1549" i="1"/>
  <c r="C1548" i="1"/>
  <c r="H1548" i="1" s="1"/>
  <c r="G1547" i="1"/>
  <c r="C1547" i="1"/>
  <c r="H1547" i="1" s="1"/>
  <c r="C1546" i="1"/>
  <c r="G1546" i="1" s="1"/>
  <c r="H1545" i="1"/>
  <c r="G1545" i="1"/>
  <c r="C1545" i="1"/>
  <c r="H1544" i="1"/>
  <c r="G1544" i="1"/>
  <c r="C1544" i="1"/>
  <c r="C1543" i="1"/>
  <c r="H1543" i="1" s="1"/>
  <c r="H1542" i="1"/>
  <c r="C1542" i="1"/>
  <c r="G1542" i="1" s="1"/>
  <c r="H1541" i="1"/>
  <c r="G1541" i="1"/>
  <c r="C1541" i="1"/>
  <c r="C1540" i="1"/>
  <c r="H1540" i="1" s="1"/>
  <c r="G1539" i="1"/>
  <c r="C1539" i="1"/>
  <c r="H1539" i="1" s="1"/>
  <c r="C1538" i="1"/>
  <c r="G1538" i="1" s="1"/>
  <c r="H1537" i="1"/>
  <c r="G1537" i="1"/>
  <c r="C1537" i="1"/>
  <c r="H1536" i="1"/>
  <c r="G1536" i="1"/>
  <c r="C1536" i="1"/>
  <c r="C1535" i="1"/>
  <c r="H1535" i="1" s="1"/>
  <c r="H1534" i="1"/>
  <c r="C1534" i="1"/>
  <c r="G1534" i="1" s="1"/>
  <c r="H1533" i="1"/>
  <c r="G1533" i="1"/>
  <c r="C1533" i="1"/>
  <c r="C1532" i="1"/>
  <c r="H1532" i="1" s="1"/>
  <c r="C1531" i="1"/>
  <c r="H1531" i="1" s="1"/>
  <c r="C1530" i="1"/>
  <c r="G1530" i="1" s="1"/>
  <c r="H1529" i="1"/>
  <c r="G1529" i="1"/>
  <c r="C1529" i="1"/>
  <c r="H1528" i="1"/>
  <c r="G1528" i="1"/>
  <c r="C1528" i="1"/>
  <c r="C1527" i="1"/>
  <c r="H1527" i="1" s="1"/>
  <c r="H1526" i="1"/>
  <c r="C1526" i="1"/>
  <c r="G1526" i="1" s="1"/>
  <c r="H1525" i="1"/>
  <c r="G1525" i="1"/>
  <c r="C1525" i="1"/>
  <c r="G1523" i="1"/>
  <c r="C1523" i="1"/>
  <c r="H1523" i="1" s="1"/>
  <c r="C1522" i="1"/>
  <c r="G1522" i="1" s="1"/>
  <c r="H1521" i="1"/>
  <c r="G1521" i="1"/>
  <c r="C1521" i="1"/>
  <c r="H1520" i="1"/>
  <c r="G1520" i="1"/>
  <c r="C1520" i="1"/>
  <c r="C1519" i="1"/>
  <c r="H1519" i="1" s="1"/>
  <c r="H1516" i="1"/>
  <c r="G1516" i="1"/>
  <c r="C1516" i="1"/>
  <c r="C1515" i="1"/>
  <c r="H1514" i="1"/>
  <c r="C1514" i="1"/>
  <c r="G1514" i="1" s="1"/>
  <c r="H1513" i="1"/>
  <c r="G1513" i="1"/>
  <c r="C1513" i="1"/>
  <c r="C1512" i="1"/>
  <c r="G1511" i="1"/>
  <c r="C1511" i="1"/>
  <c r="H1511" i="1" s="1"/>
  <c r="C1510" i="1"/>
  <c r="C1509" i="1"/>
  <c r="H1509" i="1" s="1"/>
  <c r="H1508" i="1"/>
  <c r="G1508" i="1"/>
  <c r="C1508" i="1"/>
  <c r="C1507" i="1"/>
  <c r="H1506" i="1"/>
  <c r="C1506" i="1"/>
  <c r="G1506" i="1" s="1"/>
  <c r="H1505" i="1"/>
  <c r="G1505" i="1"/>
  <c r="C1505" i="1"/>
  <c r="C1504" i="1"/>
  <c r="G1503" i="1"/>
  <c r="C1503" i="1"/>
  <c r="H1503" i="1" s="1"/>
  <c r="C1502" i="1"/>
  <c r="C1501" i="1"/>
  <c r="H1501" i="1" s="1"/>
  <c r="C1500" i="1"/>
  <c r="G1500" i="1" s="1"/>
  <c r="C1499" i="1"/>
  <c r="H1498" i="1"/>
  <c r="C1498" i="1"/>
  <c r="G1498" i="1" s="1"/>
  <c r="H1497" i="1"/>
  <c r="G1497" i="1"/>
  <c r="C1497" i="1"/>
  <c r="C1496" i="1"/>
  <c r="G1495" i="1"/>
  <c r="C1495" i="1"/>
  <c r="H1495" i="1" s="1"/>
  <c r="C1494" i="1"/>
  <c r="H1493" i="1"/>
  <c r="G1493" i="1"/>
  <c r="C1493" i="1"/>
  <c r="H1492" i="1"/>
  <c r="G1492" i="1"/>
  <c r="C1492" i="1"/>
  <c r="C1491" i="1"/>
  <c r="H1490" i="1"/>
  <c r="C1490" i="1"/>
  <c r="G1490" i="1" s="1"/>
  <c r="H1489" i="1"/>
  <c r="G1489" i="1"/>
  <c r="C1489" i="1"/>
  <c r="C1488" i="1"/>
  <c r="G1487" i="1"/>
  <c r="C1487" i="1"/>
  <c r="H1487" i="1" s="1"/>
  <c r="C1486" i="1"/>
  <c r="H1485" i="1"/>
  <c r="C1485" i="1"/>
  <c r="G1485" i="1" s="1"/>
  <c r="C1484" i="1"/>
  <c r="H1484" i="1" s="1"/>
  <c r="C1483" i="1"/>
  <c r="C1482" i="1"/>
  <c r="G1482" i="1" s="1"/>
  <c r="C1480" i="1"/>
  <c r="G1479" i="1"/>
  <c r="D1479" i="1"/>
  <c r="C1479" i="1"/>
  <c r="J1479" i="1" s="1"/>
  <c r="G1478" i="1"/>
  <c r="D1478" i="1"/>
  <c r="C1478" i="1"/>
  <c r="H1477" i="1"/>
  <c r="D1477" i="1"/>
  <c r="C1477" i="1"/>
  <c r="J1477" i="1" s="1"/>
  <c r="J1476" i="1"/>
  <c r="D1476" i="1"/>
  <c r="C1476" i="1"/>
  <c r="D1475" i="1"/>
  <c r="C1475" i="1"/>
  <c r="H1475" i="1" s="1"/>
  <c r="D1474" i="1"/>
  <c r="C1474" i="1"/>
  <c r="D1473" i="1"/>
  <c r="G1473" i="1" s="1"/>
  <c r="C1473" i="1"/>
  <c r="H1472" i="1"/>
  <c r="G1472" i="1"/>
  <c r="I1472" i="1" s="1"/>
  <c r="D1472" i="1"/>
  <c r="C1472" i="1"/>
  <c r="J1472" i="1" s="1"/>
  <c r="D1471" i="1"/>
  <c r="C1471" i="1"/>
  <c r="H1471" i="1" s="1"/>
  <c r="G1470" i="1"/>
  <c r="D1470" i="1"/>
  <c r="C1470" i="1"/>
  <c r="D1469" i="1"/>
  <c r="G1469" i="1" s="1"/>
  <c r="C1469" i="1"/>
  <c r="H1468" i="1"/>
  <c r="G1468" i="1"/>
  <c r="I1468" i="1" s="1"/>
  <c r="D1468" i="1"/>
  <c r="C1468" i="1"/>
  <c r="J1468" i="1" s="1"/>
  <c r="D1467" i="1"/>
  <c r="C1467" i="1"/>
  <c r="H1467" i="1" s="1"/>
  <c r="D1466" i="1"/>
  <c r="C1466" i="1"/>
  <c r="D1465" i="1"/>
  <c r="G1465" i="1" s="1"/>
  <c r="C1465" i="1"/>
  <c r="H1464" i="1"/>
  <c r="G1464" i="1"/>
  <c r="I1464" i="1" s="1"/>
  <c r="D1464" i="1"/>
  <c r="C1464" i="1"/>
  <c r="J1464" i="1" s="1"/>
  <c r="D1463" i="1"/>
  <c r="C1463" i="1"/>
  <c r="J1463" i="1" s="1"/>
  <c r="D1462" i="1"/>
  <c r="J1462" i="1" s="1"/>
  <c r="C1462" i="1"/>
  <c r="H1462" i="1" s="1"/>
  <c r="G1461" i="1"/>
  <c r="D1461" i="1"/>
  <c r="C1461" i="1"/>
  <c r="H1461" i="1" s="1"/>
  <c r="D1460" i="1"/>
  <c r="C1460" i="1"/>
  <c r="H1460" i="1" s="1"/>
  <c r="J1459" i="1"/>
  <c r="G1459" i="1"/>
  <c r="D1459" i="1"/>
  <c r="C1459" i="1"/>
  <c r="H1459" i="1" s="1"/>
  <c r="D1458" i="1"/>
  <c r="C1458" i="1"/>
  <c r="H1458" i="1" s="1"/>
  <c r="J1457" i="1"/>
  <c r="G1457" i="1"/>
  <c r="D1457" i="1"/>
  <c r="C1457" i="1"/>
  <c r="H1457" i="1" s="1"/>
  <c r="D1456" i="1"/>
  <c r="C1456" i="1"/>
  <c r="H1456" i="1" s="1"/>
  <c r="J1455" i="1"/>
  <c r="G1455" i="1"/>
  <c r="D1455" i="1"/>
  <c r="C1455" i="1"/>
  <c r="H1455" i="1" s="1"/>
  <c r="G1454" i="1"/>
  <c r="D1454" i="1"/>
  <c r="C1454" i="1"/>
  <c r="D1453" i="1"/>
  <c r="G1453" i="1" s="1"/>
  <c r="C1453" i="1"/>
  <c r="H1452" i="1"/>
  <c r="D1452" i="1"/>
  <c r="C1452" i="1"/>
  <c r="D1451" i="1"/>
  <c r="G1451" i="1" s="1"/>
  <c r="C1451" i="1"/>
  <c r="H1450" i="1"/>
  <c r="D1450" i="1"/>
  <c r="C1450" i="1"/>
  <c r="D1449" i="1"/>
  <c r="G1449" i="1" s="1"/>
  <c r="C1449" i="1"/>
  <c r="H1448" i="1"/>
  <c r="D1448" i="1"/>
  <c r="C1448" i="1"/>
  <c r="D1447" i="1"/>
  <c r="G1447" i="1" s="1"/>
  <c r="C1447" i="1"/>
  <c r="H1446" i="1"/>
  <c r="D1446" i="1"/>
  <c r="C1446" i="1"/>
  <c r="D1445" i="1"/>
  <c r="C1445" i="1"/>
  <c r="J1445" i="1" s="1"/>
  <c r="D1444" i="1"/>
  <c r="J1444" i="1" s="1"/>
  <c r="C1444" i="1"/>
  <c r="D1443" i="1"/>
  <c r="H1443" i="1" s="1"/>
  <c r="C1443" i="1"/>
  <c r="H1442" i="1"/>
  <c r="G1442" i="1"/>
  <c r="I1442" i="1" s="1"/>
  <c r="D1442" i="1"/>
  <c r="J1442" i="1" s="1"/>
  <c r="C1442" i="1"/>
  <c r="D1441" i="1"/>
  <c r="C1441" i="1"/>
  <c r="G1441" i="1" s="1"/>
  <c r="J1440" i="1"/>
  <c r="D1440" i="1"/>
  <c r="H1440" i="1" s="1"/>
  <c r="C1440" i="1"/>
  <c r="D1439" i="1"/>
  <c r="H1439" i="1" s="1"/>
  <c r="C1439" i="1"/>
  <c r="D1438" i="1"/>
  <c r="C1438" i="1"/>
  <c r="G1438" i="1" s="1"/>
  <c r="D1437" i="1"/>
  <c r="C1437" i="1"/>
  <c r="G1437" i="1" s="1"/>
  <c r="D1436" i="1"/>
  <c r="D1434" i="1"/>
  <c r="C1434" i="1"/>
  <c r="G1434" i="1" s="1"/>
  <c r="D1433" i="1"/>
  <c r="C1433" i="1"/>
  <c r="G1433" i="1" s="1"/>
  <c r="H1432" i="1"/>
  <c r="D1432" i="1"/>
  <c r="C1432" i="1"/>
  <c r="D1431" i="1"/>
  <c r="H1431" i="1" s="1"/>
  <c r="C1431" i="1"/>
  <c r="D1430" i="1"/>
  <c r="C1430" i="1"/>
  <c r="G1430" i="1" s="1"/>
  <c r="D1429" i="1"/>
  <c r="C1429" i="1"/>
  <c r="G1429" i="1" s="1"/>
  <c r="H1428" i="1"/>
  <c r="D1428" i="1"/>
  <c r="C1428" i="1"/>
  <c r="D1427" i="1"/>
  <c r="H1427" i="1" s="1"/>
  <c r="C1427" i="1"/>
  <c r="D1426" i="1"/>
  <c r="C1426" i="1"/>
  <c r="G1426" i="1" s="1"/>
  <c r="D1425" i="1"/>
  <c r="C1425" i="1"/>
  <c r="G1425" i="1" s="1"/>
  <c r="H1424" i="1"/>
  <c r="D1424" i="1"/>
  <c r="C1424" i="1"/>
  <c r="D1423" i="1"/>
  <c r="H1423" i="1" s="1"/>
  <c r="C1423" i="1"/>
  <c r="D1422" i="1"/>
  <c r="C1422" i="1"/>
  <c r="G1422" i="1" s="1"/>
  <c r="D1421" i="1"/>
  <c r="C1421" i="1"/>
  <c r="G1421" i="1" s="1"/>
  <c r="H1420" i="1"/>
  <c r="D1420" i="1"/>
  <c r="C1420" i="1"/>
  <c r="D1419" i="1"/>
  <c r="H1419" i="1" s="1"/>
  <c r="C1419" i="1"/>
  <c r="D1418" i="1"/>
  <c r="C1418" i="1"/>
  <c r="G1418" i="1" s="1"/>
  <c r="D1417" i="1"/>
  <c r="C1417" i="1"/>
  <c r="G1417" i="1" s="1"/>
  <c r="H1416" i="1"/>
  <c r="D1416" i="1"/>
  <c r="C1416" i="1"/>
  <c r="D1415" i="1"/>
  <c r="H1415" i="1" s="1"/>
  <c r="C1415" i="1"/>
  <c r="D1414" i="1"/>
  <c r="C1414" i="1"/>
  <c r="D1413" i="1"/>
  <c r="C1413" i="1"/>
  <c r="G1413" i="1" s="1"/>
  <c r="H1412" i="1"/>
  <c r="D1412" i="1"/>
  <c r="C1412" i="1"/>
  <c r="D1411" i="1"/>
  <c r="H1411" i="1" s="1"/>
  <c r="C1411" i="1"/>
  <c r="D1410" i="1"/>
  <c r="C1410" i="1"/>
  <c r="D1409" i="1"/>
  <c r="C1409" i="1"/>
  <c r="G1409" i="1" s="1"/>
  <c r="H1408" i="1"/>
  <c r="D1408" i="1"/>
  <c r="C1408" i="1"/>
  <c r="D1407" i="1"/>
  <c r="H1407" i="1" s="1"/>
  <c r="C1407" i="1"/>
  <c r="D1406" i="1"/>
  <c r="C1406" i="1"/>
  <c r="D1405" i="1"/>
  <c r="C1405" i="1"/>
  <c r="G1405" i="1" s="1"/>
  <c r="H1404" i="1"/>
  <c r="D1404" i="1"/>
  <c r="C1404" i="1"/>
  <c r="G1404" i="1" s="1"/>
  <c r="D1403" i="1"/>
  <c r="H1403" i="1" s="1"/>
  <c r="C1403" i="1"/>
  <c r="D1402" i="1"/>
  <c r="C1402" i="1"/>
  <c r="D1401" i="1"/>
  <c r="C1401" i="1"/>
  <c r="G1401" i="1" s="1"/>
  <c r="H1400" i="1"/>
  <c r="D1400" i="1"/>
  <c r="C1400" i="1"/>
  <c r="G1400" i="1" s="1"/>
  <c r="D1399" i="1"/>
  <c r="H1399" i="1" s="1"/>
  <c r="C1399" i="1"/>
  <c r="D1398" i="1"/>
  <c r="C1398" i="1"/>
  <c r="D1397" i="1"/>
  <c r="C1397" i="1"/>
  <c r="G1397" i="1" s="1"/>
  <c r="H1396" i="1"/>
  <c r="D1396" i="1"/>
  <c r="C1396" i="1"/>
  <c r="G1396" i="1" s="1"/>
  <c r="D1395" i="1"/>
  <c r="H1395" i="1" s="1"/>
  <c r="C1395" i="1"/>
  <c r="D1394" i="1"/>
  <c r="C1394" i="1"/>
  <c r="D1393" i="1"/>
  <c r="C1393" i="1"/>
  <c r="G1393" i="1" s="1"/>
  <c r="H1392" i="1"/>
  <c r="D1392" i="1"/>
  <c r="C1392" i="1"/>
  <c r="G1392" i="1" s="1"/>
  <c r="H1391" i="1"/>
  <c r="D1391" i="1"/>
  <c r="C1391" i="1"/>
  <c r="D1390" i="1"/>
  <c r="C1390" i="1"/>
  <c r="D1389" i="1"/>
  <c r="C1389" i="1"/>
  <c r="H1388" i="1"/>
  <c r="D1388" i="1"/>
  <c r="C1388" i="1"/>
  <c r="G1388" i="1" s="1"/>
  <c r="H1387" i="1"/>
  <c r="D1387" i="1"/>
  <c r="C1387" i="1"/>
  <c r="D1386" i="1"/>
  <c r="C1386" i="1"/>
  <c r="D1385" i="1"/>
  <c r="C1385" i="1"/>
  <c r="H1384" i="1"/>
  <c r="D1384" i="1"/>
  <c r="C1384" i="1"/>
  <c r="G1384" i="1" s="1"/>
  <c r="D1382" i="1"/>
  <c r="C1382" i="1"/>
  <c r="D1381" i="1"/>
  <c r="C1381" i="1"/>
  <c r="H1380" i="1"/>
  <c r="D1380" i="1"/>
  <c r="C1380" i="1"/>
  <c r="G1380" i="1" s="1"/>
  <c r="D1379" i="1"/>
  <c r="H1379" i="1" s="1"/>
  <c r="C1379" i="1"/>
  <c r="D1378" i="1"/>
  <c r="C1378" i="1"/>
  <c r="D1377" i="1"/>
  <c r="C1377" i="1"/>
  <c r="H1376" i="1"/>
  <c r="D1376" i="1"/>
  <c r="C1376" i="1"/>
  <c r="G1376" i="1" s="1"/>
  <c r="D1375" i="1"/>
  <c r="H1375" i="1" s="1"/>
  <c r="C1375" i="1"/>
  <c r="D1374" i="1"/>
  <c r="C1374" i="1"/>
  <c r="D1373" i="1"/>
  <c r="C1373" i="1"/>
  <c r="H1372" i="1"/>
  <c r="D1372" i="1"/>
  <c r="C1372" i="1"/>
  <c r="G1372" i="1" s="1"/>
  <c r="D1371" i="1"/>
  <c r="H1371" i="1" s="1"/>
  <c r="C1371" i="1"/>
  <c r="D1370" i="1"/>
  <c r="C1370" i="1"/>
  <c r="D1369" i="1"/>
  <c r="C1369" i="1"/>
  <c r="H1368" i="1"/>
  <c r="D1368" i="1"/>
  <c r="C1368" i="1"/>
  <c r="G1368" i="1" s="1"/>
  <c r="D1367" i="1"/>
  <c r="H1367" i="1" s="1"/>
  <c r="C1367" i="1"/>
  <c r="D1366" i="1"/>
  <c r="C1366" i="1"/>
  <c r="D1365" i="1"/>
  <c r="C1365" i="1"/>
  <c r="H1364" i="1"/>
  <c r="D1364" i="1"/>
  <c r="C1364" i="1"/>
  <c r="G1364" i="1" s="1"/>
  <c r="D1363" i="1"/>
  <c r="H1363" i="1" s="1"/>
  <c r="C1363" i="1"/>
  <c r="D1362" i="1"/>
  <c r="C1362" i="1"/>
  <c r="D1361" i="1"/>
  <c r="C1361" i="1"/>
  <c r="H1360" i="1"/>
  <c r="D1360" i="1"/>
  <c r="C1360" i="1"/>
  <c r="G1360" i="1" s="1"/>
  <c r="D1359" i="1"/>
  <c r="H1359" i="1" s="1"/>
  <c r="C1359" i="1"/>
  <c r="D1358" i="1"/>
  <c r="C1358" i="1"/>
  <c r="D1357" i="1"/>
  <c r="C1357" i="1"/>
  <c r="H1356" i="1"/>
  <c r="D1356" i="1"/>
  <c r="C1356" i="1"/>
  <c r="G1356" i="1" s="1"/>
  <c r="D1355" i="1"/>
  <c r="H1355" i="1" s="1"/>
  <c r="C1355" i="1"/>
  <c r="D1354" i="1"/>
  <c r="C1354" i="1"/>
  <c r="D1353" i="1"/>
  <c r="C1353" i="1"/>
  <c r="H1352" i="1"/>
  <c r="D1352" i="1"/>
  <c r="C1352" i="1"/>
  <c r="G1352" i="1" s="1"/>
  <c r="D1351" i="1"/>
  <c r="H1351" i="1" s="1"/>
  <c r="C1351" i="1"/>
  <c r="D1350" i="1"/>
  <c r="C1350" i="1"/>
  <c r="D1349" i="1"/>
  <c r="C1349" i="1"/>
  <c r="H1348" i="1"/>
  <c r="D1348" i="1"/>
  <c r="C1348" i="1"/>
  <c r="G1348" i="1" s="1"/>
  <c r="D1347" i="1"/>
  <c r="H1347" i="1" s="1"/>
  <c r="C1347" i="1"/>
  <c r="D1346" i="1"/>
  <c r="C1346" i="1"/>
  <c r="D1345" i="1"/>
  <c r="C1345" i="1"/>
  <c r="H1344" i="1"/>
  <c r="D1344" i="1"/>
  <c r="C1344" i="1"/>
  <c r="G1344" i="1" s="1"/>
  <c r="D1343" i="1"/>
  <c r="H1343" i="1" s="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H1244" i="1"/>
  <c r="D1244" i="1"/>
  <c r="C1244" i="1"/>
  <c r="G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D1235" i="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G1223" i="1"/>
  <c r="D1223" i="1"/>
  <c r="C1223" i="1"/>
  <c r="H1223" i="1" s="1"/>
  <c r="D1222" i="1"/>
  <c r="G1221" i="1"/>
  <c r="D1221" i="1"/>
  <c r="C1221" i="1"/>
  <c r="H1221" i="1" s="1"/>
  <c r="G1220" i="1"/>
  <c r="D1220" i="1"/>
  <c r="C1220" i="1"/>
  <c r="H1220" i="1" s="1"/>
  <c r="G1219" i="1"/>
  <c r="D1219" i="1"/>
  <c r="C1219" i="1"/>
  <c r="H1219" i="1" s="1"/>
  <c r="G1218" i="1"/>
  <c r="D1218" i="1"/>
  <c r="C1218" i="1"/>
  <c r="H1218" i="1" s="1"/>
  <c r="G1217" i="1"/>
  <c r="D1217" i="1"/>
  <c r="C1217" i="1"/>
  <c r="H1217" i="1" s="1"/>
  <c r="G1216" i="1"/>
  <c r="D1216" i="1"/>
  <c r="C1216" i="1"/>
  <c r="H1216" i="1" s="1"/>
  <c r="D1215" i="1"/>
  <c r="D1214"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G1183" i="1"/>
  <c r="D1183" i="1"/>
  <c r="C1183" i="1"/>
  <c r="H1183" i="1" s="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D1167" i="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G1156" i="1"/>
  <c r="D1156" i="1"/>
  <c r="C1156" i="1"/>
  <c r="H1156" i="1" s="1"/>
  <c r="G1155" i="1"/>
  <c r="D1155" i="1"/>
  <c r="C1155" i="1"/>
  <c r="H1155" i="1" s="1"/>
  <c r="G1154" i="1"/>
  <c r="D1154" i="1"/>
  <c r="C1154" i="1"/>
  <c r="H1154" i="1" s="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D1112" i="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G1096" i="1"/>
  <c r="D1096" i="1"/>
  <c r="C1096" i="1"/>
  <c r="H1096" i="1" s="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G1056" i="1"/>
  <c r="D1056" i="1"/>
  <c r="C1056" i="1"/>
  <c r="H1056" i="1" s="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G1047" i="1"/>
  <c r="D1047" i="1"/>
  <c r="C1047" i="1"/>
  <c r="H1047" i="1" s="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D1038" i="1"/>
  <c r="C1038" i="1"/>
  <c r="H1038" i="1" s="1"/>
  <c r="G1037" i="1"/>
  <c r="D1037" i="1"/>
  <c r="C1037" i="1"/>
  <c r="H1037" i="1" s="1"/>
  <c r="G1036" i="1"/>
  <c r="D1036" i="1"/>
  <c r="C1036" i="1"/>
  <c r="H1036" i="1" s="1"/>
  <c r="D1035" i="1"/>
  <c r="C1035" i="1"/>
  <c r="H1035" i="1" s="1"/>
  <c r="D1034" i="1"/>
  <c r="C1034" i="1"/>
  <c r="H1034" i="1" s="1"/>
  <c r="G1033" i="1"/>
  <c r="D1033" i="1"/>
  <c r="C1033" i="1"/>
  <c r="H1033" i="1" s="1"/>
  <c r="G1032" i="1"/>
  <c r="D1032" i="1"/>
  <c r="C1032" i="1"/>
  <c r="H1032" i="1" s="1"/>
  <c r="D1031" i="1"/>
  <c r="C1031" i="1"/>
  <c r="H1031" i="1" s="1"/>
  <c r="D1030" i="1"/>
  <c r="C1030" i="1"/>
  <c r="H1030" i="1" s="1"/>
  <c r="G1029" i="1"/>
  <c r="D1029" i="1"/>
  <c r="C1029" i="1"/>
  <c r="H1029" i="1" s="1"/>
  <c r="G1028" i="1"/>
  <c r="D1028" i="1"/>
  <c r="C1028" i="1"/>
  <c r="H1028" i="1" s="1"/>
  <c r="D1027" i="1"/>
  <c r="C1027" i="1"/>
  <c r="H1027" i="1" s="1"/>
  <c r="D1026" i="1"/>
  <c r="C1026" i="1"/>
  <c r="H1026" i="1" s="1"/>
  <c r="G1025" i="1"/>
  <c r="D1025" i="1"/>
  <c r="C1025" i="1"/>
  <c r="H1025" i="1" s="1"/>
  <c r="G1024" i="1"/>
  <c r="D1024" i="1"/>
  <c r="C1024" i="1"/>
  <c r="H1024" i="1" s="1"/>
  <c r="D1023" i="1"/>
  <c r="C1023" i="1"/>
  <c r="H1023" i="1" s="1"/>
  <c r="D1022" i="1"/>
  <c r="C1022" i="1"/>
  <c r="H1022" i="1" s="1"/>
  <c r="G1021" i="1"/>
  <c r="D1021" i="1"/>
  <c r="C1021" i="1"/>
  <c r="H1021" i="1" s="1"/>
  <c r="G1020" i="1"/>
  <c r="D1020" i="1"/>
  <c r="C1020" i="1"/>
  <c r="H1020" i="1" s="1"/>
  <c r="D1019" i="1"/>
  <c r="C1019" i="1"/>
  <c r="H1019" i="1" s="1"/>
  <c r="D1018" i="1"/>
  <c r="C1018" i="1"/>
  <c r="H1018" i="1" s="1"/>
  <c r="G1017" i="1"/>
  <c r="D1017" i="1"/>
  <c r="C1017" i="1"/>
  <c r="H1017" i="1" s="1"/>
  <c r="G1016" i="1"/>
  <c r="D1016" i="1"/>
  <c r="C1016" i="1"/>
  <c r="H1016" i="1" s="1"/>
  <c r="D1015" i="1"/>
  <c r="C1015" i="1"/>
  <c r="H1015" i="1" s="1"/>
  <c r="D1014" i="1"/>
  <c r="C1014" i="1"/>
  <c r="H1014" i="1" s="1"/>
  <c r="G1013" i="1"/>
  <c r="D1013" i="1"/>
  <c r="C1013" i="1"/>
  <c r="H1013" i="1" s="1"/>
  <c r="G1012" i="1"/>
  <c r="D1012" i="1"/>
  <c r="C1012" i="1"/>
  <c r="H1012" i="1" s="1"/>
  <c r="D1011" i="1"/>
  <c r="C1011" i="1"/>
  <c r="H1011" i="1" s="1"/>
  <c r="D1010" i="1"/>
  <c r="C1010" i="1"/>
  <c r="H1010" i="1" s="1"/>
  <c r="G1009" i="1"/>
  <c r="D1009" i="1"/>
  <c r="C1009" i="1"/>
  <c r="H1009" i="1" s="1"/>
  <c r="G1008" i="1"/>
  <c r="D1008" i="1"/>
  <c r="C1008" i="1"/>
  <c r="H1008" i="1" s="1"/>
  <c r="D1007" i="1"/>
  <c r="C1007" i="1"/>
  <c r="H1007" i="1" s="1"/>
  <c r="D1006" i="1"/>
  <c r="C1006" i="1"/>
  <c r="H1006" i="1" s="1"/>
  <c r="G1005" i="1"/>
  <c r="D1005" i="1"/>
  <c r="C1005" i="1"/>
  <c r="H1005" i="1" s="1"/>
  <c r="G1004" i="1"/>
  <c r="D1004" i="1"/>
  <c r="C1004" i="1"/>
  <c r="H1004" i="1" s="1"/>
  <c r="D1003" i="1"/>
  <c r="C1003" i="1"/>
  <c r="H1003" i="1" s="1"/>
  <c r="D1002" i="1"/>
  <c r="C1002" i="1"/>
  <c r="H1002" i="1" s="1"/>
  <c r="G1001" i="1"/>
  <c r="D1001" i="1"/>
  <c r="C1001" i="1"/>
  <c r="H1001" i="1" s="1"/>
  <c r="G1000" i="1"/>
  <c r="D1000" i="1"/>
  <c r="C1000" i="1"/>
  <c r="H1000" i="1" s="1"/>
  <c r="D999" i="1"/>
  <c r="C999" i="1"/>
  <c r="H999" i="1" s="1"/>
  <c r="D998" i="1"/>
  <c r="C998" i="1"/>
  <c r="H998" i="1" s="1"/>
  <c r="G997" i="1"/>
  <c r="D997" i="1"/>
  <c r="C997" i="1"/>
  <c r="H997" i="1" s="1"/>
  <c r="G996" i="1"/>
  <c r="D996" i="1"/>
  <c r="C996" i="1"/>
  <c r="H996" i="1" s="1"/>
  <c r="D995" i="1"/>
  <c r="C995" i="1"/>
  <c r="H995" i="1" s="1"/>
  <c r="D994" i="1"/>
  <c r="C994" i="1"/>
  <c r="H994" i="1" s="1"/>
  <c r="G993" i="1"/>
  <c r="D993" i="1"/>
  <c r="C993" i="1"/>
  <c r="H993" i="1" s="1"/>
  <c r="G992" i="1"/>
  <c r="D992" i="1"/>
  <c r="C992" i="1"/>
  <c r="H992" i="1" s="1"/>
  <c r="D991" i="1"/>
  <c r="C991" i="1"/>
  <c r="H991" i="1" s="1"/>
  <c r="D990" i="1"/>
  <c r="G989" i="1"/>
  <c r="D989" i="1"/>
  <c r="C989" i="1"/>
  <c r="H989" i="1" s="1"/>
  <c r="G988" i="1"/>
  <c r="D988" i="1"/>
  <c r="C988" i="1"/>
  <c r="H988" i="1" s="1"/>
  <c r="D987" i="1"/>
  <c r="C987" i="1"/>
  <c r="H987" i="1" s="1"/>
  <c r="D986" i="1"/>
  <c r="C986" i="1"/>
  <c r="H986" i="1" s="1"/>
  <c r="D985" i="1"/>
  <c r="D983" i="1"/>
  <c r="C983" i="1"/>
  <c r="H983" i="1" s="1"/>
  <c r="G982" i="1"/>
  <c r="D982" i="1"/>
  <c r="C982" i="1"/>
  <c r="H982" i="1" s="1"/>
  <c r="G981" i="1"/>
  <c r="D981" i="1"/>
  <c r="C981" i="1"/>
  <c r="H981" i="1" s="1"/>
  <c r="D980" i="1"/>
  <c r="C980" i="1"/>
  <c r="H980" i="1" s="1"/>
  <c r="D979" i="1"/>
  <c r="C979" i="1"/>
  <c r="H979" i="1" s="1"/>
  <c r="G978" i="1"/>
  <c r="D978" i="1"/>
  <c r="C978" i="1"/>
  <c r="H978" i="1" s="1"/>
  <c r="G977" i="1"/>
  <c r="D977" i="1"/>
  <c r="C977" i="1"/>
  <c r="H977" i="1" s="1"/>
  <c r="D976" i="1"/>
  <c r="C976" i="1"/>
  <c r="H976" i="1" s="1"/>
  <c r="D975" i="1"/>
  <c r="C975" i="1"/>
  <c r="H975" i="1" s="1"/>
  <c r="G974" i="1"/>
  <c r="D974" i="1"/>
  <c r="C974" i="1"/>
  <c r="H974" i="1" s="1"/>
  <c r="G973" i="1"/>
  <c r="D973" i="1"/>
  <c r="C973" i="1"/>
  <c r="H973" i="1" s="1"/>
  <c r="D972" i="1"/>
  <c r="C972" i="1"/>
  <c r="H972" i="1" s="1"/>
  <c r="D971" i="1"/>
  <c r="C971" i="1"/>
  <c r="H971" i="1" s="1"/>
  <c r="G970" i="1"/>
  <c r="D970" i="1"/>
  <c r="C970" i="1"/>
  <c r="H970" i="1" s="1"/>
  <c r="G969" i="1"/>
  <c r="D969" i="1"/>
  <c r="C969" i="1"/>
  <c r="H969" i="1" s="1"/>
  <c r="D968" i="1"/>
  <c r="C968" i="1"/>
  <c r="H968" i="1" s="1"/>
  <c r="D967" i="1"/>
  <c r="C967" i="1"/>
  <c r="H967" i="1" s="1"/>
  <c r="G966" i="1"/>
  <c r="D966" i="1"/>
  <c r="C966" i="1"/>
  <c r="H966" i="1" s="1"/>
  <c r="G965" i="1"/>
  <c r="D965" i="1"/>
  <c r="C965" i="1"/>
  <c r="H965" i="1" s="1"/>
  <c r="D964" i="1"/>
  <c r="C964" i="1"/>
  <c r="H964" i="1" s="1"/>
  <c r="D963" i="1"/>
  <c r="C963" i="1"/>
  <c r="H963" i="1" s="1"/>
  <c r="G962" i="1"/>
  <c r="D962" i="1"/>
  <c r="C962" i="1"/>
  <c r="H962" i="1" s="1"/>
  <c r="G961" i="1"/>
  <c r="D961" i="1"/>
  <c r="C961" i="1"/>
  <c r="H961" i="1" s="1"/>
  <c r="D960" i="1"/>
  <c r="C960" i="1"/>
  <c r="H960" i="1" s="1"/>
  <c r="D959" i="1"/>
  <c r="C959" i="1"/>
  <c r="H959" i="1" s="1"/>
  <c r="G958" i="1"/>
  <c r="D958" i="1"/>
  <c r="C958" i="1"/>
  <c r="H958" i="1" s="1"/>
  <c r="G957" i="1"/>
  <c r="D957" i="1"/>
  <c r="C957" i="1"/>
  <c r="H957" i="1" s="1"/>
  <c r="D956" i="1"/>
  <c r="C956" i="1"/>
  <c r="H956" i="1" s="1"/>
  <c r="D955" i="1"/>
  <c r="C955" i="1"/>
  <c r="H955" i="1" s="1"/>
  <c r="G954" i="1"/>
  <c r="D954" i="1"/>
  <c r="C954" i="1"/>
  <c r="H954" i="1" s="1"/>
  <c r="G953" i="1"/>
  <c r="D953" i="1"/>
  <c r="C953" i="1"/>
  <c r="H953" i="1" s="1"/>
  <c r="D952" i="1"/>
  <c r="C952" i="1"/>
  <c r="H952" i="1" s="1"/>
  <c r="D951" i="1"/>
  <c r="C951" i="1"/>
  <c r="H951" i="1" s="1"/>
  <c r="G950" i="1"/>
  <c r="D950" i="1"/>
  <c r="C950" i="1"/>
  <c r="H950" i="1" s="1"/>
  <c r="G949" i="1"/>
  <c r="D949" i="1"/>
  <c r="C949" i="1"/>
  <c r="H949" i="1" s="1"/>
  <c r="D948" i="1"/>
  <c r="C948" i="1"/>
  <c r="H948" i="1" s="1"/>
  <c r="D947" i="1"/>
  <c r="C947" i="1"/>
  <c r="H947" i="1" s="1"/>
  <c r="G946" i="1"/>
  <c r="D946" i="1"/>
  <c r="C946" i="1"/>
  <c r="H946" i="1" s="1"/>
  <c r="G945" i="1"/>
  <c r="D945" i="1"/>
  <c r="C945" i="1"/>
  <c r="H945" i="1" s="1"/>
  <c r="D944" i="1"/>
  <c r="C944" i="1"/>
  <c r="H944" i="1" s="1"/>
  <c r="D943" i="1"/>
  <c r="C943" i="1"/>
  <c r="H943" i="1" s="1"/>
  <c r="G942" i="1"/>
  <c r="D942" i="1"/>
  <c r="C942" i="1"/>
  <c r="H942" i="1" s="1"/>
  <c r="G941" i="1"/>
  <c r="D941" i="1"/>
  <c r="C941" i="1"/>
  <c r="H941" i="1" s="1"/>
  <c r="D940" i="1"/>
  <c r="C940" i="1"/>
  <c r="H940" i="1" s="1"/>
  <c r="D939" i="1"/>
  <c r="C939" i="1"/>
  <c r="H939" i="1" s="1"/>
  <c r="G938" i="1"/>
  <c r="D938" i="1"/>
  <c r="C938" i="1"/>
  <c r="H938" i="1" s="1"/>
  <c r="G937" i="1"/>
  <c r="D937" i="1"/>
  <c r="C937" i="1"/>
  <c r="H937" i="1" s="1"/>
  <c r="D936" i="1"/>
  <c r="C936" i="1"/>
  <c r="H936" i="1" s="1"/>
  <c r="D935" i="1"/>
  <c r="C935" i="1"/>
  <c r="H935" i="1" s="1"/>
  <c r="G934" i="1"/>
  <c r="D934" i="1"/>
  <c r="C934" i="1"/>
  <c r="H934" i="1" s="1"/>
  <c r="G933" i="1"/>
  <c r="D933" i="1"/>
  <c r="C933" i="1"/>
  <c r="H933" i="1" s="1"/>
  <c r="D932" i="1"/>
  <c r="C932" i="1"/>
  <c r="H932" i="1" s="1"/>
  <c r="D931" i="1"/>
  <c r="C931" i="1"/>
  <c r="H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D727" i="1"/>
  <c r="C727" i="1"/>
  <c r="G727" i="1" s="1"/>
  <c r="D726" i="1"/>
  <c r="C726" i="1"/>
  <c r="G726" i="1" s="1"/>
  <c r="H725" i="1"/>
  <c r="D725" i="1"/>
  <c r="C725" i="1"/>
  <c r="G725" i="1" s="1"/>
  <c r="D724" i="1"/>
  <c r="C724" i="1"/>
  <c r="G724" i="1" s="1"/>
  <c r="D723" i="1"/>
  <c r="C723" i="1"/>
  <c r="G723" i="1" s="1"/>
  <c r="H722" i="1"/>
  <c r="D722" i="1"/>
  <c r="C722" i="1"/>
  <c r="G722" i="1" s="1"/>
  <c r="H721" i="1"/>
  <c r="D721" i="1"/>
  <c r="C721" i="1"/>
  <c r="G721" i="1" s="1"/>
  <c r="D720" i="1"/>
  <c r="C720" i="1"/>
  <c r="G720" i="1" s="1"/>
  <c r="D719" i="1"/>
  <c r="C719" i="1"/>
  <c r="G719" i="1" s="1"/>
  <c r="H718" i="1"/>
  <c r="D718" i="1"/>
  <c r="C718" i="1"/>
  <c r="G718" i="1" s="1"/>
  <c r="H717" i="1"/>
  <c r="D717" i="1"/>
  <c r="C717" i="1"/>
  <c r="G717" i="1" s="1"/>
  <c r="D716" i="1"/>
  <c r="C716" i="1"/>
  <c r="G716" i="1" s="1"/>
  <c r="D715" i="1"/>
  <c r="C715" i="1"/>
  <c r="G715" i="1" s="1"/>
  <c r="H714" i="1"/>
  <c r="D714" i="1"/>
  <c r="C714" i="1"/>
  <c r="G714" i="1" s="1"/>
  <c r="H713" i="1"/>
  <c r="D713" i="1"/>
  <c r="C713" i="1"/>
  <c r="G713" i="1" s="1"/>
  <c r="D712" i="1"/>
  <c r="C712" i="1"/>
  <c r="G712" i="1" s="1"/>
  <c r="D711" i="1"/>
  <c r="C711" i="1"/>
  <c r="D710" i="1"/>
  <c r="C710" i="1"/>
  <c r="G710" i="1" s="1"/>
  <c r="D709" i="1"/>
  <c r="C709" i="1"/>
  <c r="G709" i="1" s="1"/>
  <c r="D708" i="1"/>
  <c r="C708" i="1"/>
  <c r="G708" i="1" s="1"/>
  <c r="D707" i="1"/>
  <c r="C707" i="1"/>
  <c r="G707" i="1" s="1"/>
  <c r="H706" i="1"/>
  <c r="D706" i="1"/>
  <c r="C706" i="1"/>
  <c r="G706" i="1" s="1"/>
  <c r="H705" i="1"/>
  <c r="D705" i="1"/>
  <c r="C705" i="1"/>
  <c r="G705" i="1" s="1"/>
  <c r="D704" i="1"/>
  <c r="C704" i="1"/>
  <c r="G704" i="1" s="1"/>
  <c r="D703" i="1"/>
  <c r="C703" i="1"/>
  <c r="G703" i="1" s="1"/>
  <c r="H702" i="1"/>
  <c r="D702" i="1"/>
  <c r="C702" i="1"/>
  <c r="G702" i="1" s="1"/>
  <c r="H701" i="1"/>
  <c r="D701" i="1"/>
  <c r="C701" i="1"/>
  <c r="G701" i="1" s="1"/>
  <c r="D700" i="1"/>
  <c r="C700" i="1"/>
  <c r="G700" i="1" s="1"/>
  <c r="D699" i="1"/>
  <c r="C699" i="1"/>
  <c r="G699" i="1" s="1"/>
  <c r="H698" i="1"/>
  <c r="D698" i="1"/>
  <c r="C698" i="1"/>
  <c r="G698" i="1" s="1"/>
  <c r="H697" i="1"/>
  <c r="D697" i="1"/>
  <c r="C697" i="1"/>
  <c r="G697" i="1" s="1"/>
  <c r="D696" i="1"/>
  <c r="C696" i="1"/>
  <c r="G696" i="1" s="1"/>
  <c r="D695" i="1"/>
  <c r="C695" i="1"/>
  <c r="G695" i="1" s="1"/>
  <c r="H694" i="1"/>
  <c r="D694" i="1"/>
  <c r="C694" i="1"/>
  <c r="G694" i="1" s="1"/>
  <c r="H693" i="1"/>
  <c r="D693" i="1"/>
  <c r="C693" i="1"/>
  <c r="G693" i="1" s="1"/>
  <c r="D692" i="1"/>
  <c r="C692" i="1"/>
  <c r="G692" i="1" s="1"/>
  <c r="D691" i="1"/>
  <c r="C691" i="1"/>
  <c r="G691" i="1" s="1"/>
  <c r="H690" i="1"/>
  <c r="D690" i="1"/>
  <c r="C690" i="1"/>
  <c r="G690" i="1" s="1"/>
  <c r="H689" i="1"/>
  <c r="D689" i="1"/>
  <c r="C689" i="1"/>
  <c r="G689" i="1" s="1"/>
  <c r="D688" i="1"/>
  <c r="C688" i="1"/>
  <c r="G688" i="1" s="1"/>
  <c r="D687" i="1"/>
  <c r="C687" i="1"/>
  <c r="G687" i="1" s="1"/>
  <c r="H686" i="1"/>
  <c r="D686" i="1"/>
  <c r="C686" i="1"/>
  <c r="G686" i="1" s="1"/>
  <c r="H685" i="1"/>
  <c r="D685" i="1"/>
  <c r="C685" i="1"/>
  <c r="G685" i="1" s="1"/>
  <c r="D684" i="1"/>
  <c r="C684" i="1"/>
  <c r="G684" i="1" s="1"/>
  <c r="D683" i="1"/>
  <c r="C683" i="1"/>
  <c r="G683" i="1" s="1"/>
  <c r="H682" i="1"/>
  <c r="D682" i="1"/>
  <c r="C682" i="1"/>
  <c r="G682" i="1" s="1"/>
  <c r="H681" i="1"/>
  <c r="D681" i="1"/>
  <c r="C681" i="1"/>
  <c r="G681" i="1" s="1"/>
  <c r="D680" i="1"/>
  <c r="C680" i="1"/>
  <c r="G680" i="1" s="1"/>
  <c r="D679" i="1"/>
  <c r="C679" i="1"/>
  <c r="G679" i="1" s="1"/>
  <c r="H678" i="1"/>
  <c r="D678" i="1"/>
  <c r="C678" i="1"/>
  <c r="G678" i="1" s="1"/>
  <c r="H677" i="1"/>
  <c r="D677" i="1"/>
  <c r="C677" i="1"/>
  <c r="G677" i="1" s="1"/>
  <c r="D676" i="1"/>
  <c r="C676" i="1"/>
  <c r="G676" i="1" s="1"/>
  <c r="D675" i="1"/>
  <c r="C675" i="1"/>
  <c r="G675" i="1" s="1"/>
  <c r="H674" i="1"/>
  <c r="D674" i="1"/>
  <c r="C674" i="1"/>
  <c r="G674" i="1" s="1"/>
  <c r="H673" i="1"/>
  <c r="D673" i="1"/>
  <c r="C673" i="1"/>
  <c r="G673" i="1" s="1"/>
  <c r="D672" i="1"/>
  <c r="C672" i="1"/>
  <c r="G672" i="1" s="1"/>
  <c r="D671" i="1"/>
  <c r="C671" i="1"/>
  <c r="G671" i="1" s="1"/>
  <c r="H670" i="1"/>
  <c r="D670" i="1"/>
  <c r="C670" i="1"/>
  <c r="G670" i="1" s="1"/>
  <c r="H669" i="1"/>
  <c r="D669" i="1"/>
  <c r="C669" i="1"/>
  <c r="G669" i="1" s="1"/>
  <c r="D668" i="1"/>
  <c r="C668" i="1"/>
  <c r="G668" i="1" s="1"/>
  <c r="D667" i="1"/>
  <c r="C667" i="1"/>
  <c r="G667" i="1" s="1"/>
  <c r="H666" i="1"/>
  <c r="D666" i="1"/>
  <c r="C666" i="1"/>
  <c r="G666" i="1" s="1"/>
  <c r="H665" i="1"/>
  <c r="D665" i="1"/>
  <c r="C665" i="1"/>
  <c r="G665" i="1" s="1"/>
  <c r="D664" i="1"/>
  <c r="C664" i="1"/>
  <c r="G664" i="1" s="1"/>
  <c r="D663" i="1"/>
  <c r="C663" i="1"/>
  <c r="G663" i="1" s="1"/>
  <c r="H662" i="1"/>
  <c r="D662" i="1"/>
  <c r="C662" i="1"/>
  <c r="G662" i="1" s="1"/>
  <c r="H661" i="1"/>
  <c r="D661" i="1"/>
  <c r="C661" i="1"/>
  <c r="G661" i="1" s="1"/>
  <c r="D660" i="1"/>
  <c r="C660" i="1"/>
  <c r="G660" i="1" s="1"/>
  <c r="D659" i="1"/>
  <c r="C659" i="1"/>
  <c r="G659" i="1" s="1"/>
  <c r="H658" i="1"/>
  <c r="D658" i="1"/>
  <c r="C658" i="1"/>
  <c r="G658" i="1" s="1"/>
  <c r="H657" i="1"/>
  <c r="D657" i="1"/>
  <c r="C657" i="1"/>
  <c r="G657" i="1" s="1"/>
  <c r="D656" i="1"/>
  <c r="C656" i="1"/>
  <c r="G656" i="1" s="1"/>
  <c r="D655" i="1"/>
  <c r="C655" i="1"/>
  <c r="G655" i="1" s="1"/>
  <c r="H654" i="1"/>
  <c r="D654" i="1"/>
  <c r="C654" i="1"/>
  <c r="G654" i="1" s="1"/>
  <c r="H653" i="1"/>
  <c r="D653" i="1"/>
  <c r="C653" i="1"/>
  <c r="G653" i="1" s="1"/>
  <c r="D652" i="1"/>
  <c r="C652" i="1"/>
  <c r="G652" i="1" s="1"/>
  <c r="D651" i="1"/>
  <c r="C651" i="1"/>
  <c r="G651" i="1" s="1"/>
  <c r="H650" i="1"/>
  <c r="D650" i="1"/>
  <c r="C650" i="1"/>
  <c r="G650" i="1" s="1"/>
  <c r="D649" i="1"/>
  <c r="C649" i="1"/>
  <c r="G649" i="1" s="1"/>
  <c r="D648" i="1"/>
  <c r="C648" i="1"/>
  <c r="G648" i="1" s="1"/>
  <c r="D647" i="1"/>
  <c r="C647" i="1"/>
  <c r="G647" i="1" s="1"/>
  <c r="D646" i="1"/>
  <c r="C646" i="1"/>
  <c r="G646" i="1" s="1"/>
  <c r="D645" i="1"/>
  <c r="C645" i="1"/>
  <c r="D644" i="1"/>
  <c r="C644" i="1"/>
  <c r="G644" i="1" s="1"/>
  <c r="D643" i="1"/>
  <c r="C643" i="1"/>
  <c r="G643" i="1" s="1"/>
  <c r="D642" i="1"/>
  <c r="C642" i="1"/>
  <c r="D641" i="1"/>
  <c r="C641" i="1"/>
  <c r="C638" i="1"/>
  <c r="D637" i="1"/>
  <c r="C637" i="1"/>
  <c r="H632" i="1"/>
  <c r="D632" i="1"/>
  <c r="C632" i="1"/>
  <c r="G632" i="1" s="1"/>
  <c r="H631" i="1"/>
  <c r="D631" i="1"/>
  <c r="C631" i="1"/>
  <c r="G631" i="1" s="1"/>
  <c r="D628" i="1"/>
  <c r="C628" i="1"/>
  <c r="G628" i="1" s="1"/>
  <c r="D627" i="1"/>
  <c r="C627" i="1"/>
  <c r="G627" i="1" s="1"/>
  <c r="H626" i="1"/>
  <c r="D626" i="1"/>
  <c r="C626" i="1"/>
  <c r="G626" i="1" s="1"/>
  <c r="H625" i="1"/>
  <c r="D625" i="1"/>
  <c r="C625" i="1"/>
  <c r="G625" i="1" s="1"/>
  <c r="D624" i="1"/>
  <c r="C624" i="1"/>
  <c r="G624" i="1" s="1"/>
  <c r="D623" i="1"/>
  <c r="C623" i="1"/>
  <c r="G623" i="1" s="1"/>
  <c r="H622" i="1"/>
  <c r="D622" i="1"/>
  <c r="C622" i="1"/>
  <c r="G622" i="1" s="1"/>
  <c r="H621" i="1"/>
  <c r="D621" i="1"/>
  <c r="C621" i="1"/>
  <c r="G621" i="1" s="1"/>
  <c r="D620" i="1"/>
  <c r="C620" i="1"/>
  <c r="G620" i="1" s="1"/>
  <c r="D619" i="1"/>
  <c r="C619" i="1"/>
  <c r="G619" i="1" s="1"/>
  <c r="H618" i="1"/>
  <c r="D618" i="1"/>
  <c r="C618" i="1"/>
  <c r="G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D587" i="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G574" i="1"/>
  <c r="D574" i="1"/>
  <c r="C574" i="1"/>
  <c r="H574" i="1" s="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G561" i="1"/>
  <c r="D561" i="1"/>
  <c r="C561" i="1"/>
  <c r="H561" i="1" s="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D434" i="1"/>
  <c r="G434" i="1" s="1"/>
  <c r="C434" i="1"/>
  <c r="H433" i="1"/>
  <c r="D433" i="1"/>
  <c r="G433" i="1" s="1"/>
  <c r="C433" i="1"/>
  <c r="H432" i="1"/>
  <c r="D432" i="1"/>
  <c r="G432" i="1" s="1"/>
  <c r="C432" i="1"/>
  <c r="H431" i="1"/>
  <c r="D431" i="1"/>
  <c r="G431" i="1" s="1"/>
  <c r="C431" i="1"/>
  <c r="H430" i="1"/>
  <c r="D430" i="1"/>
  <c r="G430" i="1" s="1"/>
  <c r="C430" i="1"/>
  <c r="H429" i="1"/>
  <c r="D429" i="1"/>
  <c r="G429" i="1" s="1"/>
  <c r="C429" i="1"/>
  <c r="H428" i="1"/>
  <c r="D428" i="1"/>
  <c r="G428" i="1" s="1"/>
  <c r="C428" i="1"/>
  <c r="H427" i="1"/>
  <c r="D427" i="1"/>
  <c r="G427" i="1" s="1"/>
  <c r="C427" i="1"/>
  <c r="H426" i="1"/>
  <c r="D426" i="1"/>
  <c r="G426" i="1" s="1"/>
  <c r="C426" i="1"/>
  <c r="H425" i="1"/>
  <c r="D425" i="1"/>
  <c r="G425" i="1" s="1"/>
  <c r="C425" i="1"/>
  <c r="H424" i="1"/>
  <c r="D424" i="1"/>
  <c r="G424" i="1" s="1"/>
  <c r="C424" i="1"/>
  <c r="H423" i="1"/>
  <c r="D423" i="1"/>
  <c r="G423" i="1" s="1"/>
  <c r="C423" i="1"/>
  <c r="H422" i="1"/>
  <c r="D422" i="1"/>
  <c r="G422" i="1" s="1"/>
  <c r="C422" i="1"/>
  <c r="H421" i="1"/>
  <c r="D421" i="1"/>
  <c r="G421" i="1" s="1"/>
  <c r="C421" i="1"/>
  <c r="H420" i="1"/>
  <c r="D420" i="1"/>
  <c r="G420" i="1" s="1"/>
  <c r="C420" i="1"/>
  <c r="H419" i="1"/>
  <c r="D419" i="1"/>
  <c r="G419" i="1" s="1"/>
  <c r="C419" i="1"/>
  <c r="H418" i="1"/>
  <c r="D418" i="1"/>
  <c r="G418" i="1" s="1"/>
  <c r="C418" i="1"/>
  <c r="H417" i="1"/>
  <c r="D417" i="1"/>
  <c r="G417" i="1" s="1"/>
  <c r="C417" i="1"/>
  <c r="H416" i="1"/>
  <c r="D416" i="1"/>
  <c r="G416" i="1" s="1"/>
  <c r="C416" i="1"/>
  <c r="H415" i="1"/>
  <c r="D415" i="1"/>
  <c r="G415" i="1" s="1"/>
  <c r="C415" i="1"/>
  <c r="H413" i="1"/>
  <c r="D413" i="1"/>
  <c r="G413" i="1" s="1"/>
  <c r="C413" i="1"/>
  <c r="D412" i="1"/>
  <c r="G412" i="1" s="1"/>
  <c r="C412" i="1"/>
  <c r="D411" i="1"/>
  <c r="C411" i="1"/>
  <c r="H406" i="1"/>
  <c r="D406" i="1"/>
  <c r="G406" i="1" s="1"/>
  <c r="C406" i="1"/>
  <c r="H405" i="1"/>
  <c r="D405" i="1"/>
  <c r="C405" i="1"/>
  <c r="H404" i="1"/>
  <c r="D404" i="1"/>
  <c r="G404" i="1" s="1"/>
  <c r="C404" i="1"/>
  <c r="H401" i="1"/>
  <c r="D401" i="1"/>
  <c r="G401" i="1" s="1"/>
  <c r="C401" i="1"/>
  <c r="H400" i="1"/>
  <c r="D400" i="1"/>
  <c r="G400" i="1" s="1"/>
  <c r="C400" i="1"/>
  <c r="H399" i="1"/>
  <c r="D399" i="1"/>
  <c r="G399" i="1" s="1"/>
  <c r="C399" i="1"/>
  <c r="H398" i="1"/>
  <c r="D398" i="1"/>
  <c r="G398" i="1" s="1"/>
  <c r="C398" i="1"/>
  <c r="H397" i="1"/>
  <c r="D397" i="1"/>
  <c r="G397" i="1" s="1"/>
  <c r="C397" i="1"/>
  <c r="H396" i="1"/>
  <c r="D396" i="1"/>
  <c r="G396" i="1" s="1"/>
  <c r="C396" i="1"/>
  <c r="H395" i="1"/>
  <c r="D395" i="1"/>
  <c r="G395" i="1" s="1"/>
  <c r="C395" i="1"/>
  <c r="H394" i="1"/>
  <c r="D394" i="1"/>
  <c r="G394" i="1" s="1"/>
  <c r="C394" i="1"/>
  <c r="H393" i="1"/>
  <c r="D393" i="1"/>
  <c r="G393" i="1" s="1"/>
  <c r="C393" i="1"/>
  <c r="H392" i="1"/>
  <c r="D392" i="1"/>
  <c r="G392" i="1" s="1"/>
  <c r="C392" i="1"/>
  <c r="H391" i="1"/>
  <c r="D391" i="1"/>
  <c r="G391" i="1" s="1"/>
  <c r="C391" i="1"/>
  <c r="H390" i="1"/>
  <c r="D390" i="1"/>
  <c r="G390" i="1" s="1"/>
  <c r="C390" i="1"/>
  <c r="H389" i="1"/>
  <c r="D389" i="1"/>
  <c r="G389" i="1" s="1"/>
  <c r="C389" i="1"/>
  <c r="H388" i="1"/>
  <c r="D388" i="1"/>
  <c r="G388" i="1" s="1"/>
  <c r="C388" i="1"/>
  <c r="H387" i="1"/>
  <c r="D387" i="1"/>
  <c r="G387" i="1" s="1"/>
  <c r="C387" i="1"/>
  <c r="H386" i="1"/>
  <c r="D386" i="1"/>
  <c r="G386" i="1" s="1"/>
  <c r="C386" i="1"/>
  <c r="H385" i="1"/>
  <c r="D385" i="1"/>
  <c r="G385" i="1" s="1"/>
  <c r="C385" i="1"/>
  <c r="H384" i="1"/>
  <c r="D384" i="1"/>
  <c r="G384" i="1" s="1"/>
  <c r="C384" i="1"/>
  <c r="H383" i="1"/>
  <c r="D383" i="1"/>
  <c r="G383" i="1" s="1"/>
  <c r="C383" i="1"/>
  <c r="H382" i="1"/>
  <c r="D382" i="1"/>
  <c r="G382" i="1" s="1"/>
  <c r="C382" i="1"/>
  <c r="H381" i="1"/>
  <c r="D381" i="1"/>
  <c r="G381" i="1" s="1"/>
  <c r="C381" i="1"/>
  <c r="H380" i="1"/>
  <c r="D380" i="1"/>
  <c r="G380" i="1" s="1"/>
  <c r="C380" i="1"/>
  <c r="H379" i="1"/>
  <c r="D379" i="1"/>
  <c r="G379" i="1" s="1"/>
  <c r="C379" i="1"/>
  <c r="H378" i="1"/>
  <c r="D378" i="1"/>
  <c r="G378" i="1" s="1"/>
  <c r="C378" i="1"/>
  <c r="H377" i="1"/>
  <c r="D377" i="1"/>
  <c r="G377" i="1" s="1"/>
  <c r="C377" i="1"/>
  <c r="H376" i="1"/>
  <c r="D376" i="1"/>
  <c r="G376" i="1" s="1"/>
  <c r="C376" i="1"/>
  <c r="H375" i="1"/>
  <c r="D375" i="1"/>
  <c r="G375" i="1" s="1"/>
  <c r="C375" i="1"/>
  <c r="H374" i="1"/>
  <c r="D374" i="1"/>
  <c r="G374" i="1" s="1"/>
  <c r="C374" i="1"/>
  <c r="H373" i="1"/>
  <c r="D373" i="1"/>
  <c r="G373" i="1" s="1"/>
  <c r="C373" i="1"/>
  <c r="H372" i="1"/>
  <c r="D372" i="1"/>
  <c r="G372" i="1" s="1"/>
  <c r="C372" i="1"/>
  <c r="H371" i="1"/>
  <c r="D371" i="1"/>
  <c r="G371" i="1" s="1"/>
  <c r="C371" i="1"/>
  <c r="H370" i="1"/>
  <c r="D370" i="1"/>
  <c r="G370" i="1" s="1"/>
  <c r="C370" i="1"/>
  <c r="D369" i="1"/>
  <c r="G369" i="1" s="1"/>
  <c r="C369" i="1"/>
  <c r="H368" i="1"/>
  <c r="D368" i="1"/>
  <c r="G368" i="1" s="1"/>
  <c r="C368" i="1"/>
  <c r="H367" i="1"/>
  <c r="D367" i="1"/>
  <c r="G367" i="1" s="1"/>
  <c r="C367" i="1"/>
  <c r="H366" i="1"/>
  <c r="D366" i="1"/>
  <c r="G366" i="1" s="1"/>
  <c r="C366" i="1"/>
  <c r="H365" i="1"/>
  <c r="D365" i="1"/>
  <c r="G365" i="1" s="1"/>
  <c r="C365" i="1"/>
  <c r="D364" i="1"/>
  <c r="G364" i="1" s="1"/>
  <c r="C364" i="1"/>
  <c r="H363" i="1"/>
  <c r="D363" i="1"/>
  <c r="G363" i="1" s="1"/>
  <c r="C363" i="1"/>
  <c r="H362" i="1"/>
  <c r="D362" i="1"/>
  <c r="G362" i="1" s="1"/>
  <c r="C362" i="1"/>
  <c r="H361" i="1"/>
  <c r="D361" i="1"/>
  <c r="G361" i="1" s="1"/>
  <c r="C361" i="1"/>
  <c r="H360" i="1"/>
  <c r="D360" i="1"/>
  <c r="G360" i="1" s="1"/>
  <c r="C360" i="1"/>
  <c r="H359" i="1"/>
  <c r="D359" i="1"/>
  <c r="G359" i="1" s="1"/>
  <c r="C359" i="1"/>
  <c r="H358" i="1"/>
  <c r="D358" i="1"/>
  <c r="G358" i="1" s="1"/>
  <c r="C358"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H351" i="1"/>
  <c r="D351" i="1"/>
  <c r="G351" i="1" s="1"/>
  <c r="C351" i="1"/>
  <c r="H350" i="1"/>
  <c r="D350" i="1"/>
  <c r="G350" i="1" s="1"/>
  <c r="C350" i="1"/>
  <c r="H349" i="1"/>
  <c r="D349" i="1"/>
  <c r="G349" i="1" s="1"/>
  <c r="C349" i="1"/>
  <c r="H348" i="1"/>
  <c r="D348" i="1"/>
  <c r="G348" i="1" s="1"/>
  <c r="C348" i="1"/>
  <c r="H347" i="1"/>
  <c r="D347" i="1"/>
  <c r="G347" i="1" s="1"/>
  <c r="C347" i="1"/>
  <c r="H346" i="1"/>
  <c r="D346" i="1"/>
  <c r="G346" i="1" s="1"/>
  <c r="C346" i="1"/>
  <c r="C345" i="1"/>
  <c r="H344" i="1"/>
  <c r="D344" i="1"/>
  <c r="G344" i="1" s="1"/>
  <c r="C344" i="1"/>
  <c r="H343" i="1"/>
  <c r="D343" i="1"/>
  <c r="G343" i="1" s="1"/>
  <c r="C343" i="1"/>
  <c r="H342" i="1"/>
  <c r="D342" i="1"/>
  <c r="G342" i="1" s="1"/>
  <c r="C342" i="1"/>
  <c r="H341" i="1"/>
  <c r="D341" i="1"/>
  <c r="G341" i="1" s="1"/>
  <c r="C341" i="1"/>
  <c r="H340" i="1"/>
  <c r="D340" i="1"/>
  <c r="G340" i="1" s="1"/>
  <c r="C340" i="1"/>
  <c r="H339" i="1"/>
  <c r="D339" i="1"/>
  <c r="G339" i="1" s="1"/>
  <c r="C339" i="1"/>
  <c r="H338" i="1"/>
  <c r="D338" i="1"/>
  <c r="G338" i="1" s="1"/>
  <c r="C338" i="1"/>
  <c r="H337" i="1"/>
  <c r="D337" i="1"/>
  <c r="G337" i="1" s="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0" i="1"/>
  <c r="G190" i="1"/>
  <c r="D190" i="1"/>
  <c r="C190" i="1"/>
  <c r="D189" i="1"/>
  <c r="C189" i="1"/>
  <c r="H189" i="1" s="1"/>
  <c r="H188" i="1"/>
  <c r="G188" i="1"/>
  <c r="D188" i="1"/>
  <c r="C188" i="1"/>
  <c r="D187" i="1"/>
  <c r="C187" i="1"/>
  <c r="H187" i="1" s="1"/>
  <c r="D186" i="1"/>
  <c r="C186" i="1"/>
  <c r="H186" i="1" s="1"/>
  <c r="H185" i="1"/>
  <c r="G185" i="1"/>
  <c r="D185" i="1"/>
  <c r="C185"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D177" i="1"/>
  <c r="C177" i="1"/>
  <c r="D176" i="1"/>
  <c r="C176" i="1"/>
  <c r="H176" i="1" s="1"/>
  <c r="D175" i="1"/>
  <c r="C175" i="1"/>
  <c r="D174" i="1"/>
  <c r="C174" i="1"/>
  <c r="D173" i="1"/>
  <c r="C173" i="1"/>
  <c r="D172" i="1"/>
  <c r="H172" i="1" s="1"/>
  <c r="C172" i="1"/>
  <c r="H171" i="1"/>
  <c r="G171" i="1"/>
  <c r="D171" i="1"/>
  <c r="C171" i="1"/>
  <c r="D170" i="1"/>
  <c r="C170" i="1"/>
  <c r="D169" i="1"/>
  <c r="C169" i="1"/>
  <c r="D168" i="1"/>
  <c r="C168" i="1"/>
  <c r="D167" i="1"/>
  <c r="C167" i="1"/>
  <c r="D166" i="1"/>
  <c r="C166" i="1"/>
  <c r="D165" i="1"/>
  <c r="C165" i="1"/>
  <c r="H164" i="1"/>
  <c r="G164" i="1"/>
  <c r="D164" i="1"/>
  <c r="C164" i="1"/>
  <c r="D163" i="1"/>
  <c r="C163" i="1"/>
  <c r="H162" i="1"/>
  <c r="G162" i="1"/>
  <c r="D162" i="1"/>
  <c r="C162" i="1"/>
  <c r="D161" i="1"/>
  <c r="C161" i="1"/>
  <c r="D160" i="1"/>
  <c r="C160" i="1"/>
  <c r="H158" i="1"/>
  <c r="G158" i="1"/>
  <c r="D158" i="1"/>
  <c r="C158" i="1"/>
  <c r="D157" i="1"/>
  <c r="C157" i="1"/>
  <c r="D156" i="1"/>
  <c r="H156" i="1" s="1"/>
  <c r="C156" i="1"/>
  <c r="D155" i="1"/>
  <c r="H155" i="1" s="1"/>
  <c r="C155" i="1"/>
  <c r="G155" i="1" s="1"/>
  <c r="D154" i="1"/>
  <c r="G154" i="1" s="1"/>
  <c r="C154" i="1"/>
  <c r="D153" i="1"/>
  <c r="C153" i="1"/>
  <c r="D152" i="1"/>
  <c r="C152" i="1"/>
  <c r="H151" i="1"/>
  <c r="G151" i="1"/>
  <c r="D151" i="1"/>
  <c r="C151" i="1"/>
  <c r="D150" i="1"/>
  <c r="C150"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D131" i="1"/>
  <c r="C131" i="1"/>
  <c r="D130" i="1"/>
  <c r="C130" i="1"/>
  <c r="C129" i="1"/>
  <c r="H128" i="1"/>
  <c r="G128" i="1"/>
  <c r="D128" i="1"/>
  <c r="C128" i="1"/>
  <c r="H127" i="1"/>
  <c r="G127" i="1"/>
  <c r="D127" i="1"/>
  <c r="C127" i="1"/>
  <c r="H126" i="1"/>
  <c r="G126" i="1"/>
  <c r="D126" i="1"/>
  <c r="C126" i="1"/>
  <c r="H125" i="1"/>
  <c r="G125" i="1"/>
  <c r="D125" i="1"/>
  <c r="C125" i="1"/>
  <c r="H124" i="1"/>
  <c r="G124" i="1"/>
  <c r="D124" i="1"/>
  <c r="C124" i="1"/>
  <c r="D123" i="1"/>
  <c r="C123" i="1"/>
  <c r="H122" i="1"/>
  <c r="G122" i="1"/>
  <c r="D122" i="1"/>
  <c r="C122"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16" i="9" l="1"/>
  <c r="B216" i="9" s="1"/>
  <c r="E283" i="9"/>
  <c r="B283" i="9" s="1"/>
  <c r="H1578" i="1"/>
  <c r="H1576" i="1"/>
  <c r="G1577" i="1"/>
  <c r="G1531" i="1"/>
  <c r="G1509" i="1"/>
  <c r="G1501" i="1"/>
  <c r="H1500" i="1"/>
  <c r="G1484" i="1"/>
  <c r="G1481" i="1"/>
  <c r="H1482" i="1"/>
  <c r="G711" i="1"/>
  <c r="F217" i="9"/>
  <c r="E22" i="9"/>
  <c r="B22" i="9" s="1"/>
  <c r="G642" i="1"/>
  <c r="F652" i="4"/>
  <c r="G645" i="1"/>
  <c r="G641" i="1"/>
  <c r="H364" i="1"/>
  <c r="E350" i="4"/>
  <c r="D345" i="1" s="1"/>
  <c r="H369" i="1"/>
  <c r="G289" i="1"/>
  <c r="H411" i="1"/>
  <c r="G638" i="1"/>
  <c r="E644" i="4"/>
  <c r="D638" i="1" s="1"/>
  <c r="E273" i="9"/>
  <c r="B273" i="9" s="1"/>
  <c r="H412" i="1"/>
  <c r="G637" i="1"/>
  <c r="F210" i="4"/>
  <c r="H207" i="1"/>
  <c r="H206" i="1"/>
  <c r="H191" i="1"/>
  <c r="H184" i="1"/>
  <c r="E45" i="9"/>
  <c r="B45" i="9" s="1"/>
  <c r="F188" i="4"/>
  <c r="F221" i="9"/>
  <c r="B221" i="9" s="1"/>
  <c r="F220" i="9"/>
  <c r="B220" i="9" s="1"/>
  <c r="E43" i="9"/>
  <c r="B43" i="9" s="1"/>
  <c r="F219" i="9"/>
  <c r="B219" i="9" s="1"/>
  <c r="E42" i="9"/>
  <c r="B42" i="9" s="1"/>
  <c r="H177" i="1"/>
  <c r="F177" i="4"/>
  <c r="H175" i="1"/>
  <c r="H174" i="1"/>
  <c r="H173" i="1"/>
  <c r="G172" i="1"/>
  <c r="H170" i="1"/>
  <c r="H169" i="1"/>
  <c r="H168" i="1"/>
  <c r="H167" i="1"/>
  <c r="H166" i="1"/>
  <c r="H165" i="1"/>
  <c r="F169" i="4"/>
  <c r="H163" i="1"/>
  <c r="H160" i="1"/>
  <c r="F164" i="4"/>
  <c r="H161" i="1"/>
  <c r="E163" i="4"/>
  <c r="D159" i="1" s="1"/>
  <c r="H157" i="1"/>
  <c r="G156" i="1"/>
  <c r="H154" i="1"/>
  <c r="E39" i="9"/>
  <c r="B39" i="9" s="1"/>
  <c r="G153" i="1"/>
  <c r="G152" i="1"/>
  <c r="H149" i="1"/>
  <c r="F153" i="4"/>
  <c r="H150" i="1"/>
  <c r="G132" i="1"/>
  <c r="H130" i="1"/>
  <c r="F133" i="4"/>
  <c r="H129" i="1"/>
  <c r="H131" i="1"/>
  <c r="H123" i="1"/>
  <c r="H121" i="1"/>
  <c r="F125" i="4"/>
  <c r="E26" i="9"/>
  <c r="B26" i="9" s="1"/>
  <c r="E40" i="9"/>
  <c r="B40" i="9" s="1"/>
  <c r="H710" i="1"/>
  <c r="H709" i="1"/>
  <c r="H649" i="1"/>
  <c r="H646" i="1"/>
  <c r="B274" i="9"/>
  <c r="H645" i="1"/>
  <c r="H642" i="1"/>
  <c r="H289" i="1"/>
  <c r="H641" i="1"/>
  <c r="G411" i="1"/>
  <c r="G405" i="1"/>
  <c r="F417" i="4"/>
  <c r="D196" i="4"/>
  <c r="G206" i="1"/>
  <c r="G207" i="1"/>
  <c r="G184" i="1"/>
  <c r="G191" i="1"/>
  <c r="G189" i="1"/>
  <c r="G187" i="1"/>
  <c r="G186" i="1"/>
  <c r="F222" i="9"/>
  <c r="B222" i="9" s="1"/>
  <c r="E44" i="9"/>
  <c r="B44" i="9" s="1"/>
  <c r="G177" i="1"/>
  <c r="G176" i="1"/>
  <c r="G175" i="1"/>
  <c r="G173" i="1"/>
  <c r="G174" i="1"/>
  <c r="G170" i="1"/>
  <c r="G169" i="1"/>
  <c r="G168" i="1"/>
  <c r="G167" i="1"/>
  <c r="G165" i="1"/>
  <c r="G166" i="1"/>
  <c r="G163" i="1"/>
  <c r="G160" i="1"/>
  <c r="G161" i="1"/>
  <c r="G157" i="1"/>
  <c r="H153" i="1"/>
  <c r="H152" i="1"/>
  <c r="G149" i="1"/>
  <c r="G150" i="1"/>
  <c r="D152" i="4"/>
  <c r="H20" i="9" s="1"/>
  <c r="G129" i="1"/>
  <c r="G130" i="1"/>
  <c r="G131" i="1"/>
  <c r="F134" i="4"/>
  <c r="G121" i="1"/>
  <c r="G123" i="1"/>
  <c r="D124" i="4"/>
  <c r="F214" i="9"/>
  <c r="B214" i="9" s="1"/>
  <c r="H619" i="1"/>
  <c r="H623" i="1"/>
  <c r="H627" i="1"/>
  <c r="H637" i="1"/>
  <c r="H643" i="1"/>
  <c r="H647" i="1"/>
  <c r="H651" i="1"/>
  <c r="H655" i="1"/>
  <c r="H659" i="1"/>
  <c r="H663" i="1"/>
  <c r="H667" i="1"/>
  <c r="H671" i="1"/>
  <c r="H675" i="1"/>
  <c r="H679" i="1"/>
  <c r="H683" i="1"/>
  <c r="H687" i="1"/>
  <c r="H691" i="1"/>
  <c r="H695" i="1"/>
  <c r="H699" i="1"/>
  <c r="H703" i="1"/>
  <c r="H707" i="1"/>
  <c r="H711" i="1"/>
  <c r="H715" i="1"/>
  <c r="H719" i="1"/>
  <c r="H723" i="1"/>
  <c r="H727" i="1"/>
  <c r="H726" i="1"/>
  <c r="H620" i="1"/>
  <c r="H624" i="1"/>
  <c r="H628" i="1"/>
  <c r="H638" i="1"/>
  <c r="H644" i="1"/>
  <c r="H648" i="1"/>
  <c r="H652" i="1"/>
  <c r="H656" i="1"/>
  <c r="H660" i="1"/>
  <c r="H664" i="1"/>
  <c r="H668" i="1"/>
  <c r="H672" i="1"/>
  <c r="H676" i="1"/>
  <c r="H680" i="1"/>
  <c r="H684" i="1"/>
  <c r="H688" i="1"/>
  <c r="H692" i="1"/>
  <c r="H696" i="1"/>
  <c r="H700" i="1"/>
  <c r="H704" i="1"/>
  <c r="H708" i="1"/>
  <c r="H712" i="1"/>
  <c r="H716" i="1"/>
  <c r="H720" i="1"/>
  <c r="H724" i="1"/>
  <c r="G932" i="1"/>
  <c r="G936" i="1"/>
  <c r="G940" i="1"/>
  <c r="G944" i="1"/>
  <c r="G948" i="1"/>
  <c r="G952" i="1"/>
  <c r="G956" i="1"/>
  <c r="G960" i="1"/>
  <c r="G964" i="1"/>
  <c r="G968" i="1"/>
  <c r="G972" i="1"/>
  <c r="G976" i="1"/>
  <c r="G980" i="1"/>
  <c r="G987" i="1"/>
  <c r="G991" i="1"/>
  <c r="G995" i="1"/>
  <c r="G999" i="1"/>
  <c r="G1003" i="1"/>
  <c r="G1007" i="1"/>
  <c r="G1011" i="1"/>
  <c r="G1015" i="1"/>
  <c r="G1019" i="1"/>
  <c r="G1023" i="1"/>
  <c r="G1027" i="1"/>
  <c r="G1031" i="1"/>
  <c r="G1035" i="1"/>
  <c r="G931" i="1"/>
  <c r="G935" i="1"/>
  <c r="G939" i="1"/>
  <c r="G943" i="1"/>
  <c r="G947" i="1"/>
  <c r="G951" i="1"/>
  <c r="G955" i="1"/>
  <c r="G959" i="1"/>
  <c r="G963" i="1"/>
  <c r="G967" i="1"/>
  <c r="G971" i="1"/>
  <c r="G975" i="1"/>
  <c r="G979" i="1"/>
  <c r="G983" i="1"/>
  <c r="G986" i="1"/>
  <c r="G994" i="1"/>
  <c r="G998" i="1"/>
  <c r="G1002" i="1"/>
  <c r="G1006" i="1"/>
  <c r="G1010" i="1"/>
  <c r="G1014" i="1"/>
  <c r="G1018" i="1"/>
  <c r="G1022" i="1"/>
  <c r="G1026" i="1"/>
  <c r="G1030" i="1"/>
  <c r="G1034" i="1"/>
  <c r="G1038"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G1342" i="1"/>
  <c r="H1342" i="1"/>
  <c r="G1345" i="1"/>
  <c r="H1345" i="1"/>
  <c r="G1350" i="1"/>
  <c r="H1350" i="1"/>
  <c r="G1353" i="1"/>
  <c r="H1353" i="1"/>
  <c r="G1358" i="1"/>
  <c r="H1358" i="1"/>
  <c r="G1361" i="1"/>
  <c r="H1361" i="1"/>
  <c r="G1366" i="1"/>
  <c r="H1366" i="1"/>
  <c r="G1369" i="1"/>
  <c r="H1369" i="1"/>
  <c r="G1374" i="1"/>
  <c r="H1374" i="1"/>
  <c r="G1377" i="1"/>
  <c r="H1377" i="1"/>
  <c r="G1382" i="1"/>
  <c r="H1382" i="1"/>
  <c r="G1406" i="1"/>
  <c r="H1406" i="1"/>
  <c r="G1386" i="1"/>
  <c r="H1386" i="1"/>
  <c r="G1389" i="1"/>
  <c r="H1389" i="1"/>
  <c r="G1394" i="1"/>
  <c r="H1394" i="1"/>
  <c r="G1410" i="1"/>
  <c r="H1410"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G1346" i="1"/>
  <c r="H1346" i="1"/>
  <c r="G1349" i="1"/>
  <c r="H1349" i="1"/>
  <c r="G1354" i="1"/>
  <c r="H1354" i="1"/>
  <c r="G1357" i="1"/>
  <c r="H1357" i="1"/>
  <c r="G1362" i="1"/>
  <c r="H1362" i="1"/>
  <c r="G1365" i="1"/>
  <c r="H1365" i="1"/>
  <c r="G1370" i="1"/>
  <c r="H1370" i="1"/>
  <c r="G1373" i="1"/>
  <c r="H1373" i="1"/>
  <c r="G1378" i="1"/>
  <c r="H1378" i="1"/>
  <c r="G1381" i="1"/>
  <c r="H1381" i="1"/>
  <c r="G1398" i="1"/>
  <c r="H1398" i="1"/>
  <c r="G1414" i="1"/>
  <c r="H1414" i="1"/>
  <c r="G1385" i="1"/>
  <c r="H1385" i="1"/>
  <c r="G1390" i="1"/>
  <c r="H1390" i="1"/>
  <c r="G1402" i="1"/>
  <c r="H1402" i="1"/>
  <c r="G1408" i="1"/>
  <c r="G1412" i="1"/>
  <c r="G1416" i="1"/>
  <c r="H1418" i="1"/>
  <c r="G1420" i="1"/>
  <c r="H1422" i="1"/>
  <c r="G1424" i="1"/>
  <c r="H1426" i="1"/>
  <c r="G1428" i="1"/>
  <c r="H1430" i="1"/>
  <c r="G1432" i="1"/>
  <c r="H1434" i="1"/>
  <c r="H1438" i="1"/>
  <c r="G1440" i="1"/>
  <c r="I1440" i="1" s="1"/>
  <c r="G1444" i="1"/>
  <c r="J1447" i="1"/>
  <c r="J1449" i="1"/>
  <c r="J1451" i="1"/>
  <c r="H1454" i="1"/>
  <c r="G1462" i="1"/>
  <c r="I1462" i="1" s="1"/>
  <c r="J1466" i="1"/>
  <c r="H1466" i="1"/>
  <c r="G1466" i="1"/>
  <c r="J1474" i="1"/>
  <c r="H1474" i="1"/>
  <c r="G1474" i="1"/>
  <c r="I1474" i="1" s="1"/>
  <c r="G1343" i="1"/>
  <c r="G1347" i="1"/>
  <c r="G1351" i="1"/>
  <c r="G1355" i="1"/>
  <c r="G1359" i="1"/>
  <c r="G1363" i="1"/>
  <c r="G1367" i="1"/>
  <c r="G1371" i="1"/>
  <c r="G1375" i="1"/>
  <c r="G1379" i="1"/>
  <c r="G1387" i="1"/>
  <c r="G1391" i="1"/>
  <c r="H1393" i="1"/>
  <c r="G1395" i="1"/>
  <c r="H1397" i="1"/>
  <c r="G1399" i="1"/>
  <c r="H1401" i="1"/>
  <c r="G1403" i="1"/>
  <c r="H1405" i="1"/>
  <c r="G1407" i="1"/>
  <c r="H1409" i="1"/>
  <c r="G1411" i="1"/>
  <c r="H1413" i="1"/>
  <c r="G1415" i="1"/>
  <c r="H1417" i="1"/>
  <c r="G1419" i="1"/>
  <c r="H1421" i="1"/>
  <c r="G1423" i="1"/>
  <c r="H1425" i="1"/>
  <c r="G1427" i="1"/>
  <c r="H1429" i="1"/>
  <c r="G1431" i="1"/>
  <c r="H1433" i="1"/>
  <c r="H1437" i="1"/>
  <c r="G1439" i="1"/>
  <c r="I1439" i="1" s="1"/>
  <c r="J1439" i="1"/>
  <c r="H1441" i="1"/>
  <c r="I1441" i="1" s="1"/>
  <c r="G1443" i="1"/>
  <c r="I1443" i="1" s="1"/>
  <c r="J1443" i="1"/>
  <c r="H1444" i="1"/>
  <c r="G1446" i="1"/>
  <c r="I1446" i="1" s="1"/>
  <c r="J1446" i="1"/>
  <c r="H1447" i="1"/>
  <c r="I1447" i="1" s="1"/>
  <c r="G1448" i="1"/>
  <c r="I1448" i="1" s="1"/>
  <c r="J1448" i="1"/>
  <c r="H1449" i="1"/>
  <c r="I1449" i="1" s="1"/>
  <c r="G1450" i="1"/>
  <c r="I1450" i="1" s="1"/>
  <c r="J1450" i="1"/>
  <c r="H1451" i="1"/>
  <c r="I1451" i="1" s="1"/>
  <c r="G1452" i="1"/>
  <c r="I1452" i="1" s="1"/>
  <c r="J1452" i="1"/>
  <c r="H1453" i="1"/>
  <c r="I1455" i="1"/>
  <c r="I1457" i="1"/>
  <c r="I1459" i="1"/>
  <c r="H1476" i="1"/>
  <c r="G1476" i="1"/>
  <c r="I1476" i="1" s="1"/>
  <c r="H1480" i="1"/>
  <c r="G1480" i="1"/>
  <c r="H1488" i="1"/>
  <c r="G1488" i="1"/>
  <c r="H1496" i="1"/>
  <c r="G1496" i="1"/>
  <c r="H1504" i="1"/>
  <c r="G1504" i="1"/>
  <c r="H1512" i="1"/>
  <c r="G1512" i="1"/>
  <c r="H1445" i="1"/>
  <c r="G1445" i="1"/>
  <c r="H1463" i="1"/>
  <c r="G1463" i="1"/>
  <c r="I1463" i="1" s="1"/>
  <c r="G1486" i="1"/>
  <c r="H1486" i="1"/>
  <c r="G1494" i="1"/>
  <c r="H1494" i="1"/>
  <c r="G1502" i="1"/>
  <c r="H1502" i="1"/>
  <c r="G1510" i="1"/>
  <c r="H1510" i="1"/>
  <c r="J1441" i="1"/>
  <c r="G1456" i="1"/>
  <c r="I1456" i="1" s="1"/>
  <c r="J1456" i="1"/>
  <c r="G1458" i="1"/>
  <c r="I1458" i="1" s="1"/>
  <c r="J1458" i="1"/>
  <c r="G1460" i="1"/>
  <c r="I1460" i="1" s="1"/>
  <c r="J1460" i="1"/>
  <c r="H1483" i="1"/>
  <c r="G1483" i="1"/>
  <c r="H1491" i="1"/>
  <c r="G1491" i="1"/>
  <c r="H1499" i="1"/>
  <c r="G1499" i="1"/>
  <c r="H1507" i="1"/>
  <c r="G1507" i="1"/>
  <c r="H1515" i="1"/>
  <c r="G1515" i="1"/>
  <c r="D7" i="4"/>
  <c r="D50" i="4"/>
  <c r="F350" i="4"/>
  <c r="F421" i="4"/>
  <c r="I20" i="3"/>
  <c r="J1467" i="1"/>
  <c r="J1471" i="1"/>
  <c r="H1470" i="1"/>
  <c r="H1478" i="1"/>
  <c r="I1478" i="1" s="1"/>
  <c r="J1478" i="1"/>
  <c r="H1479" i="1"/>
  <c r="I1479" i="1" s="1"/>
  <c r="G1519" i="1"/>
  <c r="H1522" i="1"/>
  <c r="G1527" i="1"/>
  <c r="H1530" i="1"/>
  <c r="G1532" i="1"/>
  <c r="G1535" i="1"/>
  <c r="H1538" i="1"/>
  <c r="G1540" i="1"/>
  <c r="G1543" i="1"/>
  <c r="H1546" i="1"/>
  <c r="G1548" i="1"/>
  <c r="G1551" i="1"/>
  <c r="H1554" i="1"/>
  <c r="G1556" i="1"/>
  <c r="G1559" i="1"/>
  <c r="H1562" i="1"/>
  <c r="G1564" i="1"/>
  <c r="G1567" i="1"/>
  <c r="H1570" i="1"/>
  <c r="H1572" i="1"/>
  <c r="F8" i="4"/>
  <c r="D106" i="4"/>
  <c r="D298" i="4"/>
  <c r="E528" i="4"/>
  <c r="H1465" i="1"/>
  <c r="I1465" i="1" s="1"/>
  <c r="J1465" i="1"/>
  <c r="G1467" i="1"/>
  <c r="I1467" i="1" s="1"/>
  <c r="H1469" i="1"/>
  <c r="G1471" i="1"/>
  <c r="I1471" i="1" s="1"/>
  <c r="H1473" i="1"/>
  <c r="I1473" i="1" s="1"/>
  <c r="J1473" i="1"/>
  <c r="G1475" i="1"/>
  <c r="G1477" i="1"/>
  <c r="I1477" i="1" s="1"/>
  <c r="E50" i="4"/>
  <c r="D46" i="1" s="1"/>
  <c r="E408" i="4"/>
  <c r="D403" i="1" s="1"/>
  <c r="E420" i="4"/>
  <c r="D139" i="4"/>
  <c r="D163" i="4"/>
  <c r="D224" i="4"/>
  <c r="F416" i="4"/>
  <c r="D459" i="4"/>
  <c r="D420" i="4" s="1"/>
  <c r="D529" i="4"/>
  <c r="D593" i="4"/>
  <c r="E142" i="9"/>
  <c r="B142" i="9" s="1"/>
  <c r="D12" i="5"/>
  <c r="G286" i="9"/>
  <c r="E286" i="9" s="1"/>
  <c r="B286" i="9" s="1"/>
  <c r="F88" i="5"/>
  <c r="D87" i="5"/>
  <c r="E146" i="5"/>
  <c r="D1124" i="1" s="1"/>
  <c r="G287" i="9"/>
  <c r="E287" i="9" s="1"/>
  <c r="B287" i="9" s="1"/>
  <c r="D146" i="5"/>
  <c r="F149" i="5"/>
  <c r="F191" i="5"/>
  <c r="D190" i="5"/>
  <c r="F239" i="5"/>
  <c r="D238" i="5"/>
  <c r="F259" i="5"/>
  <c r="D258" i="5"/>
  <c r="E89" i="6"/>
  <c r="D1383" i="1" s="1"/>
  <c r="D49" i="8"/>
  <c r="D245" i="5"/>
  <c r="F250" i="5"/>
  <c r="F6" i="6"/>
  <c r="D5" i="6"/>
  <c r="D134" i="5"/>
  <c r="G292" i="9"/>
  <c r="E292" i="9" s="1"/>
  <c r="B292" i="9" s="1"/>
  <c r="F206" i="5"/>
  <c r="E5" i="6"/>
  <c r="D35" i="6"/>
  <c r="D5" i="7"/>
  <c r="G289" i="9"/>
  <c r="E289" i="9" s="1"/>
  <c r="B289" i="9" s="1"/>
  <c r="F177" i="5"/>
  <c r="D176" i="5"/>
  <c r="H289" i="9"/>
  <c r="E176" i="5"/>
  <c r="F90" i="6"/>
  <c r="D89" i="6"/>
  <c r="D42" i="8"/>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79" i="9"/>
  <c r="E179" i="9" s="1"/>
  <c r="B179" i="9" s="1"/>
  <c r="G164" i="9"/>
  <c r="G163" i="9"/>
  <c r="E163" i="9" s="1"/>
  <c r="B163" i="9" s="1"/>
  <c r="G162" i="9"/>
  <c r="E162" i="9" s="1"/>
  <c r="B162" i="9" s="1"/>
  <c r="G161" i="9"/>
  <c r="E161" i="9" s="1"/>
  <c r="B161" i="9" s="1"/>
  <c r="G160" i="9"/>
  <c r="E160" i="9" s="1"/>
  <c r="B160" i="9" s="1"/>
  <c r="G189" i="9"/>
  <c r="E189" i="9" s="1"/>
  <c r="B189" i="9" s="1"/>
  <c r="G187" i="9"/>
  <c r="E187" i="9" s="1"/>
  <c r="B187" i="9" s="1"/>
  <c r="G185" i="9"/>
  <c r="E185" i="9" s="1"/>
  <c r="B185" i="9" s="1"/>
  <c r="G183" i="9"/>
  <c r="E183" i="9" s="1"/>
  <c r="B183" i="9" s="1"/>
  <c r="G180" i="9"/>
  <c r="E180" i="9" s="1"/>
  <c r="B180" i="9" s="1"/>
  <c r="G191" i="9"/>
  <c r="E191"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8" i="9"/>
  <c r="E188" i="9" s="1"/>
  <c r="B188" i="9" s="1"/>
  <c r="G186" i="9"/>
  <c r="E186" i="9" s="1"/>
  <c r="B186" i="9" s="1"/>
  <c r="G184" i="9"/>
  <c r="E184" i="9" s="1"/>
  <c r="B184" i="9" s="1"/>
  <c r="G182" i="9"/>
  <c r="E182" i="9" s="1"/>
  <c r="B182" i="9" s="1"/>
  <c r="G178" i="9"/>
  <c r="E178" i="9" s="1"/>
  <c r="B178" i="9" s="1"/>
  <c r="G165" i="9"/>
  <c r="E165" i="9" s="1"/>
  <c r="B165" i="9" s="1"/>
  <c r="H164" i="9"/>
  <c r="I10" i="9"/>
  <c r="B105" i="9"/>
  <c r="B109" i="9"/>
  <c r="E87" i="5"/>
  <c r="D1065" i="1" s="1"/>
  <c r="B217" i="9"/>
  <c r="B229" i="9"/>
  <c r="B239" i="9"/>
  <c r="B245" i="9"/>
  <c r="B255" i="9"/>
  <c r="B261" i="9"/>
  <c r="B215" i="9"/>
  <c r="B227" i="9"/>
  <c r="B233" i="9"/>
  <c r="B243" i="9"/>
  <c r="B249" i="9"/>
  <c r="B259" i="9"/>
  <c r="B265" i="9"/>
  <c r="F212" i="9" l="1"/>
  <c r="B212" i="9" s="1"/>
  <c r="G345" i="1"/>
  <c r="H345" i="1"/>
  <c r="E407" i="4"/>
  <c r="D402" i="1" s="1"/>
  <c r="F644" i="4"/>
  <c r="E151" i="4"/>
  <c r="I17" i="3" s="1"/>
  <c r="B191" i="9"/>
  <c r="F196" i="4"/>
  <c r="C192" i="1"/>
  <c r="G20" i="9"/>
  <c r="E20" i="9" s="1"/>
  <c r="F152" i="4"/>
  <c r="C148" i="1"/>
  <c r="C120" i="1"/>
  <c r="F124" i="4"/>
  <c r="F420" i="4"/>
  <c r="C414" i="1"/>
  <c r="I34" i="3"/>
  <c r="C1517" i="1"/>
  <c r="I22" i="3"/>
  <c r="E175" i="5"/>
  <c r="D1152" i="1" s="1"/>
  <c r="D1153" i="1"/>
  <c r="G297" i="9"/>
  <c r="E297" i="9" s="1"/>
  <c r="H29" i="3"/>
  <c r="C1436" i="1"/>
  <c r="F146" i="5"/>
  <c r="C1124" i="1"/>
  <c r="F139" i="4"/>
  <c r="C135" i="1"/>
  <c r="D407" i="4"/>
  <c r="F298" i="4"/>
  <c r="C293" i="1"/>
  <c r="F7" i="4"/>
  <c r="D6" i="4"/>
  <c r="C3" i="1"/>
  <c r="G294" i="9"/>
  <c r="E294" i="9" s="1"/>
  <c r="F35" i="6"/>
  <c r="H25" i="3"/>
  <c r="C1329" i="1"/>
  <c r="F134" i="5"/>
  <c r="C1112" i="1"/>
  <c r="F258" i="5"/>
  <c r="C1235" i="1"/>
  <c r="G291" i="9"/>
  <c r="E291" i="9" s="1"/>
  <c r="B291" i="9" s="1"/>
  <c r="F190" i="5"/>
  <c r="C1167" i="1"/>
  <c r="F593" i="4"/>
  <c r="C587" i="1"/>
  <c r="F224" i="4"/>
  <c r="C220" i="1"/>
  <c r="E635" i="4"/>
  <c r="D629" i="1" s="1"/>
  <c r="D414" i="1"/>
  <c r="E6" i="4"/>
  <c r="F106" i="4"/>
  <c r="C102" i="1"/>
  <c r="I1466" i="1"/>
  <c r="I1444" i="1"/>
  <c r="F89" i="6"/>
  <c r="C1383" i="1"/>
  <c r="F176" i="5"/>
  <c r="H22" i="3"/>
  <c r="C1153" i="1"/>
  <c r="I24" i="3"/>
  <c r="E141" i="6"/>
  <c r="D1299" i="1"/>
  <c r="E68" i="5"/>
  <c r="F245" i="5"/>
  <c r="C1222" i="1"/>
  <c r="D68" i="5"/>
  <c r="F529" i="4"/>
  <c r="D528" i="4"/>
  <c r="C523" i="1"/>
  <c r="F163" i="4"/>
  <c r="C159" i="1"/>
  <c r="D408" i="4"/>
  <c r="E164" i="9"/>
  <c r="B164" i="9" s="1"/>
  <c r="G299" i="9"/>
  <c r="E299" i="9" s="1"/>
  <c r="D141" i="6"/>
  <c r="F5" i="6"/>
  <c r="H24" i="3"/>
  <c r="C1299" i="1"/>
  <c r="D43" i="8"/>
  <c r="K1432" i="9" s="1"/>
  <c r="C1524" i="1"/>
  <c r="D237" i="5"/>
  <c r="F238" i="5"/>
  <c r="C1215" i="1"/>
  <c r="F87" i="5"/>
  <c r="C1065" i="1"/>
  <c r="D7" i="5"/>
  <c r="F12" i="5"/>
  <c r="C990" i="1"/>
  <c r="F459" i="4"/>
  <c r="C453" i="1"/>
  <c r="D151" i="4"/>
  <c r="E636" i="4"/>
  <c r="D630" i="1" s="1"/>
  <c r="D522" i="1"/>
  <c r="F50" i="4"/>
  <c r="C46" i="1"/>
  <c r="D147" i="1" l="1"/>
  <c r="E289" i="4"/>
  <c r="E413" i="4" s="1"/>
  <c r="H192" i="1"/>
  <c r="G192" i="1"/>
  <c r="H148" i="1"/>
  <c r="G148" i="1"/>
  <c r="H120" i="1"/>
  <c r="G120" i="1"/>
  <c r="G46" i="1"/>
  <c r="H46" i="1"/>
  <c r="H453" i="1"/>
  <c r="G453" i="1"/>
  <c r="H9" i="3"/>
  <c r="H1299" i="1"/>
  <c r="G1299" i="1"/>
  <c r="E291" i="4"/>
  <c r="D287" i="1" s="1"/>
  <c r="H1065" i="1"/>
  <c r="G1065" i="1"/>
  <c r="G3" i="1"/>
  <c r="H3" i="1"/>
  <c r="H1124" i="1"/>
  <c r="G1124" i="1"/>
  <c r="F7" i="5"/>
  <c r="D6" i="5"/>
  <c r="H20" i="3"/>
  <c r="C985" i="1"/>
  <c r="I21" i="3"/>
  <c r="D1046" i="1"/>
  <c r="E6" i="5"/>
  <c r="G102" i="1"/>
  <c r="H102" i="1"/>
  <c r="F237" i="5"/>
  <c r="H23" i="3"/>
  <c r="C1214" i="1"/>
  <c r="F68" i="5"/>
  <c r="H21" i="3"/>
  <c r="C1046" i="1"/>
  <c r="G220" i="1"/>
  <c r="H220" i="1"/>
  <c r="H1167" i="1"/>
  <c r="G1167" i="1"/>
  <c r="B297" i="9"/>
  <c r="E296" i="9"/>
  <c r="I10" i="3" s="1"/>
  <c r="H1517" i="1"/>
  <c r="G1517" i="1"/>
  <c r="H990" i="1"/>
  <c r="G990" i="1"/>
  <c r="H1524" i="1"/>
  <c r="G1524" i="1"/>
  <c r="H523" i="1"/>
  <c r="G523" i="1"/>
  <c r="H1222" i="1"/>
  <c r="G1222" i="1"/>
  <c r="I28" i="3"/>
  <c r="D1435" i="1"/>
  <c r="E412" i="4"/>
  <c r="I16" i="3"/>
  <c r="E290" i="4"/>
  <c r="D286" i="1" s="1"/>
  <c r="D2" i="1"/>
  <c r="H1112" i="1"/>
  <c r="G1112" i="1"/>
  <c r="D412" i="4"/>
  <c r="F6" i="4"/>
  <c r="H16" i="3"/>
  <c r="C2" i="1"/>
  <c r="F407" i="4"/>
  <c r="C402" i="1"/>
  <c r="G414" i="1"/>
  <c r="H414" i="1"/>
  <c r="F151" i="4"/>
  <c r="D289" i="4"/>
  <c r="D290" i="4" s="1"/>
  <c r="H17" i="3"/>
  <c r="C147" i="1"/>
  <c r="H1215" i="1"/>
  <c r="G1215" i="1"/>
  <c r="C1518" i="1"/>
  <c r="I35" i="3"/>
  <c r="F141" i="6"/>
  <c r="H28" i="3"/>
  <c r="C1435" i="1"/>
  <c r="F408" i="4"/>
  <c r="C403" i="1"/>
  <c r="D636" i="4"/>
  <c r="F528" i="4"/>
  <c r="C522" i="1"/>
  <c r="D175" i="5"/>
  <c r="H587" i="1"/>
  <c r="G587" i="1"/>
  <c r="B20" i="9"/>
  <c r="E19" i="9"/>
  <c r="G135" i="1"/>
  <c r="H135" i="1"/>
  <c r="G1436" i="1"/>
  <c r="H1436" i="1"/>
  <c r="G295" i="9"/>
  <c r="E295" i="9" s="1"/>
  <c r="B295" i="9" s="1"/>
  <c r="D635" i="4"/>
  <c r="E298" i="9"/>
  <c r="B299" i="9"/>
  <c r="G159" i="1"/>
  <c r="H159" i="1"/>
  <c r="H1153" i="1"/>
  <c r="G1153" i="1"/>
  <c r="G1383" i="1"/>
  <c r="H1383" i="1"/>
  <c r="H1235" i="1"/>
  <c r="G1235" i="1"/>
  <c r="H1329" i="1"/>
  <c r="G1329" i="1"/>
  <c r="B294" i="9"/>
  <c r="G293" i="1"/>
  <c r="H293" i="1"/>
  <c r="E293" i="9" l="1"/>
  <c r="D285" i="1"/>
  <c r="K3" i="9"/>
  <c r="I9" i="3"/>
  <c r="F635" i="4"/>
  <c r="C629" i="1"/>
  <c r="G1435" i="1"/>
  <c r="H1435" i="1"/>
  <c r="G1518" i="1"/>
  <c r="H1518" i="1"/>
  <c r="H11" i="3"/>
  <c r="H1214" i="1"/>
  <c r="G1214" i="1"/>
  <c r="H985" i="1"/>
  <c r="G985" i="1"/>
  <c r="H522" i="1"/>
  <c r="G522" i="1"/>
  <c r="H147" i="1"/>
  <c r="G147" i="1"/>
  <c r="F636" i="4"/>
  <c r="C630" i="1"/>
  <c r="E639" i="4"/>
  <c r="E414" i="4"/>
  <c r="D409" i="1" s="1"/>
  <c r="D407" i="1"/>
  <c r="H1046" i="1"/>
  <c r="G1046" i="1"/>
  <c r="H276" i="9"/>
  <c r="D984" i="1"/>
  <c r="D291" i="4"/>
  <c r="F289" i="4"/>
  <c r="D413" i="4"/>
  <c r="C285" i="1"/>
  <c r="G402" i="1"/>
  <c r="H402" i="1"/>
  <c r="F175" i="5"/>
  <c r="C1152" i="1"/>
  <c r="G403" i="1"/>
  <c r="H403" i="1"/>
  <c r="D639" i="4"/>
  <c r="F412" i="4"/>
  <c r="C407" i="1"/>
  <c r="G282" i="9"/>
  <c r="E282" i="9" s="1"/>
  <c r="B282" i="9" s="1"/>
  <c r="G276" i="9"/>
  <c r="E276" i="9" s="1"/>
  <c r="F6" i="5"/>
  <c r="C984" i="1"/>
  <c r="H2" i="1"/>
  <c r="G2" i="1"/>
  <c r="F290" i="4"/>
  <c r="C286" i="1"/>
  <c r="E640" i="4"/>
  <c r="E415" i="4"/>
  <c r="D410" i="1" s="1"/>
  <c r="D408" i="1"/>
  <c r="H8" i="3" l="1"/>
  <c r="H984" i="1"/>
  <c r="G984" i="1"/>
  <c r="G407" i="1"/>
  <c r="H407" i="1"/>
  <c r="E641" i="4"/>
  <c r="D633" i="1"/>
  <c r="G629" i="1"/>
  <c r="H629" i="1"/>
  <c r="H286" i="1"/>
  <c r="G286" i="1"/>
  <c r="F639" i="4"/>
  <c r="C633" i="1"/>
  <c r="D640" i="4"/>
  <c r="D641" i="4" s="1"/>
  <c r="D415" i="4"/>
  <c r="F413" i="4"/>
  <c r="C408" i="1"/>
  <c r="F291" i="4"/>
  <c r="C287" i="1"/>
  <c r="G630" i="1"/>
  <c r="H630" i="1"/>
  <c r="E642" i="4"/>
  <c r="D634" i="1"/>
  <c r="E275" i="9"/>
  <c r="B276" i="9"/>
  <c r="D414" i="4"/>
  <c r="H1152" i="1"/>
  <c r="G1152" i="1"/>
  <c r="H285" i="1"/>
  <c r="G285" i="1"/>
  <c r="N3" i="9"/>
  <c r="I11" i="3"/>
  <c r="F641" i="4" l="1"/>
  <c r="C635" i="1"/>
  <c r="H287" i="1"/>
  <c r="G287" i="1"/>
  <c r="F415" i="4"/>
  <c r="C410" i="1"/>
  <c r="F414" i="4"/>
  <c r="C409" i="1"/>
  <c r="E646" i="4"/>
  <c r="D636" i="1"/>
  <c r="D642" i="4"/>
  <c r="F640" i="4"/>
  <c r="C634" i="1"/>
  <c r="H408" i="1"/>
  <c r="G408" i="1"/>
  <c r="G633" i="1"/>
  <c r="H633" i="1"/>
  <c r="E645" i="4"/>
  <c r="D635" i="1"/>
  <c r="M3" i="9"/>
  <c r="I8" i="3"/>
  <c r="G634" i="1" l="1"/>
  <c r="H634" i="1"/>
  <c r="I19" i="3"/>
  <c r="D640" i="1"/>
  <c r="G635" i="1"/>
  <c r="H635" i="1"/>
  <c r="H409" i="1"/>
  <c r="G409" i="1"/>
  <c r="F642" i="4"/>
  <c r="D646" i="4"/>
  <c r="C636" i="1"/>
  <c r="D645" i="4"/>
  <c r="I18" i="3"/>
  <c r="D639" i="1"/>
  <c r="H410" i="1"/>
  <c r="G410" i="1"/>
  <c r="F645" i="4" l="1"/>
  <c r="H18" i="3"/>
  <c r="C639" i="1"/>
  <c r="G636" i="1"/>
  <c r="H636" i="1"/>
  <c r="H7" i="3"/>
  <c r="F646" i="4"/>
  <c r="H19" i="3"/>
  <c r="C640" i="1"/>
  <c r="G639" i="1" l="1"/>
  <c r="H639" i="1"/>
  <c r="G640" i="1"/>
  <c r="H640" i="1"/>
  <c r="J3" i="9"/>
  <c r="I7" i="3"/>
  <c r="M272" i="9" l="1"/>
  <c r="L272" i="9"/>
  <c r="H18" i="9"/>
  <c r="G18" i="9"/>
  <c r="J17" i="9"/>
  <c r="J9" i="9"/>
  <c r="H15" i="9"/>
  <c r="I7" i="9"/>
  <c r="K13" i="9"/>
  <c r="K6" i="9"/>
  <c r="J11" i="9"/>
  <c r="I17" i="9"/>
  <c r="I9" i="9"/>
  <c r="G15" i="9"/>
  <c r="J5" i="9"/>
  <c r="K9" i="9"/>
  <c r="L15" i="9"/>
  <c r="I12" i="9"/>
  <c r="I5" i="9"/>
  <c r="H16" i="9"/>
  <c r="L16" i="9"/>
  <c r="J7" i="9"/>
  <c r="K11" i="9"/>
  <c r="I11" i="9"/>
  <c r="I13" i="9"/>
  <c r="I6" i="9"/>
  <c r="K12" i="9"/>
  <c r="G17" i="9"/>
  <c r="K5" i="9"/>
  <c r="J10" i="9"/>
  <c r="M16" i="9"/>
  <c r="I8" i="9"/>
  <c r="M15" i="9"/>
  <c r="K7" i="9"/>
  <c r="J12" i="9"/>
  <c r="J6" i="9"/>
  <c r="K10" i="9"/>
  <c r="G16" i="9"/>
  <c r="K8" i="9"/>
  <c r="J13" i="9"/>
  <c r="H17" i="9"/>
  <c r="J8" i="9"/>
  <c r="E16" i="9" l="1"/>
  <c r="E6" i="9"/>
  <c r="B6" i="9" s="1"/>
  <c r="E13" i="9"/>
  <c r="B13" i="9" s="1"/>
  <c r="E9" i="9"/>
  <c r="B9" i="9" s="1"/>
  <c r="F16" i="9"/>
  <c r="B16" i="9" s="1"/>
  <c r="F15" i="9"/>
  <c r="E8" i="9"/>
  <c r="B8" i="9" s="1"/>
  <c r="E17" i="9"/>
  <c r="B17" i="9" s="1"/>
  <c r="E11" i="9"/>
  <c r="B11" i="9" s="1"/>
  <c r="E7" i="9"/>
  <c r="B7" i="9" s="1"/>
  <c r="E18" i="9"/>
  <c r="B18" i="9" s="1"/>
  <c r="E5" i="9"/>
  <c r="E10" i="9"/>
  <c r="B10" i="9" s="1"/>
  <c r="E12" i="9"/>
  <c r="B12" i="9" s="1"/>
  <c r="E15" i="9"/>
  <c r="F272" i="9"/>
  <c r="E14" i="9" l="1"/>
  <c r="B15" i="9"/>
  <c r="E4" i="9"/>
  <c r="B5" i="9"/>
  <c r="F14" i="9"/>
  <c r="B272" i="9"/>
  <c r="F19" i="9"/>
  <c r="E3" i="9" l="1"/>
  <c r="F3" i="9"/>
</calcChain>
</file>

<file path=xl/sharedStrings.xml><?xml version="1.0" encoding="utf-8"?>
<sst xmlns="http://schemas.openxmlformats.org/spreadsheetml/2006/main" count="4340" uniqueCount="3414">
  <si>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</si>
  <si>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</si>
  <si>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</si>
  <si>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</si>
  <si>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</si>
  <si>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</si>
  <si>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</si>
  <si>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</si>
  <si>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</si>
  <si>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</si>
  <si>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</si>
  <si>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</si>
  <si>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</si>
  <si>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</si>
  <si>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</si>
  <si>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</si>
  <si>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</si>
  <si>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</si>
  <si>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</si>
  <si>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</si>
  <si>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</si>
  <si>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</si>
  <si>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</si>
  <si>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</si>
  <si>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</si>
  <si>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</si>
  <si>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</si>
  <si>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</si>
  <si>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</si>
  <si>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</si>
  <si>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</si>
  <si>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</si>
  <si>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</si>
  <si>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</si>
  <si>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</si>
  <si>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</si>
  <si>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</si>
  <si>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</si>
  <si>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</si>
  <si>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ZATVORSKA BOLNICA U ZAGREBU</t>
  </si>
  <si>
    <t>BILANCA</t>
  </si>
  <si>
    <t>RAS funkcijski</t>
  </si>
  <si>
    <t>Razina:</t>
  </si>
  <si>
    <t>11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</si>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</sst>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0" fontId="62" fillId="0" borderId="0" xfId="0" applyNumberFormat="1" applyFont="1" applyFill="1" applyBorder="1" applyAlignment="1" applyProtection="1">
      <alignment horizontal="center" vertical="top" wrapText="1"/>
      <protection hidden="1"/>
    </xf>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49" fontId="19" fillId="0" borderId="39" xfId="0" applyNumberFormat="1" applyFont="1" applyFill="1" applyBorder="1" applyAlignment="1" applyProtection="1">
      <alignment horizontal="left" vertical="center"/>
    </xf>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28"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1" fillId="0" borderId="71" xfId="5"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6320621</v>
      </c>
      <c r="D2" s="6">
        <f>'PR-RAS'!E6</f>
        <v>7600142</v>
      </c>
      <c r="E2" s="6">
        <v>0</v>
      </c>
      <c r="F2" s="6">
        <v>0</v>
      </c>
      <c r="G2" s="7">
        <f t="shared" ref="G2:G983" si="0">(B2/1000)*(C2*1+D2*2)</f>
        <v>21520.904999999999</v>
      </c>
      <c r="H2" s="7">
        <f t="shared" ref="H2:H1479" si="1">ABS(C2-ROUND(C2,0))+ABS(D2-ROUND(D2,0))</f>
        <v>0</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1890</v>
      </c>
      <c r="D120" s="1">
        <f>'PR-RAS'!E124</f>
        <v>2580</v>
      </c>
      <c r="E120" s="1">
        <v>0</v>
      </c>
      <c r="F120" s="1">
        <v>0</v>
      </c>
      <c r="G120" s="2">
        <f t="shared" si="0"/>
        <v>838.94999999999993</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1890</v>
      </c>
      <c r="D121" s="1">
        <f>'PR-RAS'!E125</f>
        <v>2580</v>
      </c>
      <c r="E121" s="1">
        <v>0</v>
      </c>
      <c r="F121" s="1">
        <v>0</v>
      </c>
      <c r="G121" s="2">
        <f t="shared" si="0"/>
        <v>846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1890</v>
      </c>
      <c r="D123" s="1">
        <f>'PR-RAS'!E127</f>
        <v>2580</v>
      </c>
      <c r="E123" s="1">
        <v>0</v>
      </c>
      <c r="F123" s="1">
        <v>0</v>
      </c>
      <c r="G123" s="2">
        <f t="shared" si="0"/>
        <v>860.1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6318731</v>
      </c>
      <c r="D129" s="1">
        <f>'PR-RAS'!E133</f>
        <v>7597562</v>
      </c>
      <c r="E129" s="1">
        <v>0</v>
      </c>
      <c r="F129" s="1">
        <v>0</v>
      </c>
      <c r="G129" s="2">
        <f t="shared" si="0"/>
        <v>2753773.44</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6318731</v>
      </c>
      <c r="D130" s="1">
        <f>'PR-RAS'!E134</f>
        <v>7597562</v>
      </c>
      <c r="E130" s="1">
        <v>0</v>
      </c>
      <c r="F130" s="1">
        <v>0</v>
      </c>
      <c r="G130" s="2">
        <f t="shared" si="0"/>
        <v>2775287.2949999999</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6318731</v>
      </c>
      <c r="D131" s="1">
        <f>'PR-RAS'!E135</f>
        <v>7591499</v>
      </c>
      <c r="E131" s="1">
        <v>0</v>
      </c>
      <c r="F131" s="1">
        <v>0</v>
      </c>
      <c r="G131" s="2">
        <f t="shared" si="0"/>
        <v>2795224.77</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6063</v>
      </c>
      <c r="E132" s="1">
        <v>0</v>
      </c>
      <c r="F132" s="1">
        <v>0</v>
      </c>
      <c r="G132" s="2">
        <f t="shared" si="0"/>
        <v>1588.5060000000001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6274686</v>
      </c>
      <c r="D147" s="1">
        <f>'PR-RAS'!E151</f>
        <v>7369710</v>
      </c>
      <c r="E147" s="1">
        <v>0</v>
      </c>
      <c r="F147" s="1">
        <v>0</v>
      </c>
      <c r="G147" s="2">
        <f t="shared" si="0"/>
        <v>3068059.4759999998</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5099183</v>
      </c>
      <c r="D148" s="1">
        <f>'PR-RAS'!E152</f>
        <v>5951375</v>
      </c>
      <c r="E148" s="1">
        <v>0</v>
      </c>
      <c r="F148" s="1">
        <v>0</v>
      </c>
      <c r="G148" s="2">
        <f t="shared" si="0"/>
        <v>2499284.1510000001</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3983508</v>
      </c>
      <c r="D149" s="1">
        <f>'PR-RAS'!E153</f>
        <v>4416283</v>
      </c>
      <c r="E149" s="1">
        <v>0</v>
      </c>
      <c r="F149" s="1">
        <v>0</v>
      </c>
      <c r="G149" s="2">
        <f t="shared" si="0"/>
        <v>1896778.9519999998</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3682490</v>
      </c>
      <c r="D150" s="1">
        <f>'PR-RAS'!E154</f>
        <v>4140950</v>
      </c>
      <c r="E150" s="1">
        <v>0</v>
      </c>
      <c r="F150" s="1">
        <v>0</v>
      </c>
      <c r="G150" s="2">
        <f t="shared" si="0"/>
        <v>1782694.1099999999</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247121</v>
      </c>
      <c r="D152" s="1">
        <f>'PR-RAS'!E156</f>
        <v>230367</v>
      </c>
      <c r="E152" s="1">
        <v>0</v>
      </c>
      <c r="F152" s="1">
        <v>0</v>
      </c>
      <c r="G152" s="2">
        <f t="shared" si="0"/>
        <v>106886.105</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53897</v>
      </c>
      <c r="D153" s="1">
        <f>'PR-RAS'!E157</f>
        <v>44966</v>
      </c>
      <c r="E153" s="1">
        <v>0</v>
      </c>
      <c r="F153" s="1">
        <v>0</v>
      </c>
      <c r="G153" s="2">
        <f t="shared" si="0"/>
        <v>21862.007999999998</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28555</v>
      </c>
      <c r="D154" s="1">
        <f>'PR-RAS'!E158</f>
        <v>322438</v>
      </c>
      <c r="E154" s="1">
        <v>0</v>
      </c>
      <c r="F154" s="1">
        <v>0</v>
      </c>
      <c r="G154" s="2">
        <f t="shared" si="0"/>
        <v>103034.943</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1087120</v>
      </c>
      <c r="D155" s="1">
        <f>'PR-RAS'!E159</f>
        <v>1212654</v>
      </c>
      <c r="E155" s="1">
        <v>0</v>
      </c>
      <c r="F155" s="1">
        <v>0</v>
      </c>
      <c r="G155" s="2">
        <f t="shared" si="0"/>
        <v>540913.91200000001</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430287</v>
      </c>
      <c r="D156" s="1">
        <f>'PR-RAS'!E160</f>
        <v>483967</v>
      </c>
      <c r="E156" s="1">
        <v>0</v>
      </c>
      <c r="F156" s="1">
        <v>0</v>
      </c>
      <c r="G156" s="2">
        <f t="shared" si="0"/>
        <v>216724.255</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656833</v>
      </c>
      <c r="D157" s="1">
        <f>'PR-RAS'!E161</f>
        <v>728687</v>
      </c>
      <c r="E157" s="1">
        <v>0</v>
      </c>
      <c r="F157" s="1">
        <v>0</v>
      </c>
      <c r="G157" s="2">
        <f t="shared" si="0"/>
        <v>329816.29200000002</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1173931</v>
      </c>
      <c r="D159" s="1">
        <f>'PR-RAS'!E163</f>
        <v>1416746</v>
      </c>
      <c r="E159" s="1">
        <v>0</v>
      </c>
      <c r="F159" s="1">
        <v>0</v>
      </c>
      <c r="G159" s="2">
        <f t="shared" si="0"/>
        <v>633172.83400000003</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157277</v>
      </c>
      <c r="D160" s="1">
        <f>'PR-RAS'!E164</f>
        <v>196545</v>
      </c>
      <c r="E160" s="1">
        <v>0</v>
      </c>
      <c r="F160" s="1">
        <v>0</v>
      </c>
      <c r="G160" s="2">
        <f t="shared" si="0"/>
        <v>87508.353000000003</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v>
      </c>
      <c r="D161" s="1">
        <f>'PR-RAS'!E165</f>
        <v>340</v>
      </c>
      <c r="E161" s="1">
        <v>0</v>
      </c>
      <c r="F161" s="1">
        <v>0</v>
      </c>
      <c r="G161" s="2">
        <f t="shared" si="0"/>
        <v>116.96000000000001</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154226</v>
      </c>
      <c r="D162" s="1">
        <f>'PR-RAS'!E166</f>
        <v>193080</v>
      </c>
      <c r="E162" s="1">
        <v>0</v>
      </c>
      <c r="F162" s="1">
        <v>0</v>
      </c>
      <c r="G162" s="2">
        <f t="shared" si="0"/>
        <v>87002.146000000008</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3000</v>
      </c>
      <c r="D163" s="1">
        <f>'PR-RAS'!E167</f>
        <v>3125</v>
      </c>
      <c r="E163" s="1">
        <v>0</v>
      </c>
      <c r="F163" s="1">
        <v>0</v>
      </c>
      <c r="G163" s="2">
        <f t="shared" si="0"/>
        <v>1498.5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613740</v>
      </c>
      <c r="D165" s="1">
        <f>'PR-RAS'!E169</f>
        <v>839700</v>
      </c>
      <c r="E165" s="1">
        <v>0</v>
      </c>
      <c r="F165" s="1">
        <v>0</v>
      </c>
      <c r="G165" s="2">
        <f t="shared" si="0"/>
        <v>376074.96</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56079</v>
      </c>
      <c r="D166" s="1">
        <f>'PR-RAS'!E170</f>
        <v>78614</v>
      </c>
      <c r="E166" s="1">
        <v>0</v>
      </c>
      <c r="F166" s="1">
        <v>0</v>
      </c>
      <c r="G166" s="2">
        <f t="shared" si="0"/>
        <v>35195.654999999999</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430586</v>
      </c>
      <c r="D167" s="1">
        <f>'PR-RAS'!E171</f>
        <v>425840</v>
      </c>
      <c r="E167" s="1">
        <v>0</v>
      </c>
      <c r="F167" s="1">
        <v>0</v>
      </c>
      <c r="G167" s="2">
        <f t="shared" si="0"/>
        <v>212856.15600000002</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89503</v>
      </c>
      <c r="D168" s="1">
        <f>'PR-RAS'!E172</f>
        <v>305370</v>
      </c>
      <c r="E168" s="1">
        <v>0</v>
      </c>
      <c r="F168" s="1">
        <v>0</v>
      </c>
      <c r="G168" s="2">
        <f t="shared" si="0"/>
        <v>116940.58100000001</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20755</v>
      </c>
      <c r="D169" s="1">
        <f>'PR-RAS'!E173</f>
        <v>4952</v>
      </c>
      <c r="E169" s="1">
        <v>0</v>
      </c>
      <c r="F169" s="1">
        <v>0</v>
      </c>
      <c r="G169" s="2">
        <f t="shared" si="0"/>
        <v>5150.7120000000004</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16817</v>
      </c>
      <c r="D170" s="1">
        <f>'PR-RAS'!E174</f>
        <v>11807</v>
      </c>
      <c r="E170" s="1">
        <v>0</v>
      </c>
      <c r="F170" s="1">
        <v>0</v>
      </c>
      <c r="G170" s="2">
        <f t="shared" si="0"/>
        <v>6832.8390000000009</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13117</v>
      </c>
      <c r="E172" s="1">
        <v>0</v>
      </c>
      <c r="F172" s="1">
        <v>0</v>
      </c>
      <c r="G172" s="2">
        <f t="shared" si="0"/>
        <v>4486.0140000000001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371422</v>
      </c>
      <c r="D173" s="1">
        <f>'PR-RAS'!E177</f>
        <v>370194</v>
      </c>
      <c r="E173" s="1">
        <v>0</v>
      </c>
      <c r="F173" s="1">
        <v>0</v>
      </c>
      <c r="G173" s="2">
        <f t="shared" si="0"/>
        <v>191231.31999999998</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18501</v>
      </c>
      <c r="D174" s="1">
        <f>'PR-RAS'!E178</f>
        <v>17324</v>
      </c>
      <c r="E174" s="1">
        <v>0</v>
      </c>
      <c r="F174" s="1">
        <v>0</v>
      </c>
      <c r="G174" s="2">
        <f t="shared" si="0"/>
        <v>9194.777</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51555</v>
      </c>
      <c r="D175" s="1">
        <f>'PR-RAS'!E179</f>
        <v>36228</v>
      </c>
      <c r="E175" s="1">
        <v>0</v>
      </c>
      <c r="F175" s="1">
        <v>0</v>
      </c>
      <c r="G175" s="2">
        <f t="shared" si="0"/>
        <v>21577.913999999997</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18767</v>
      </c>
      <c r="D176" s="1">
        <f>'PR-RAS'!E180</f>
        <v>19165</v>
      </c>
      <c r="E176" s="1">
        <v>0</v>
      </c>
      <c r="F176" s="1">
        <v>0</v>
      </c>
      <c r="G176" s="2">
        <f t="shared" si="0"/>
        <v>9991.9749999999985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70262</v>
      </c>
      <c r="D177" s="1">
        <f>'PR-RAS'!E181</f>
        <v>87621</v>
      </c>
      <c r="E177" s="1">
        <v>0</v>
      </c>
      <c r="F177" s="1">
        <v>0</v>
      </c>
      <c r="G177" s="2">
        <f t="shared" si="0"/>
        <v>43208.703999999998</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14646</v>
      </c>
      <c r="D179" s="1">
        <f>'PR-RAS'!E183</f>
        <v>19282</v>
      </c>
      <c r="E179" s="1">
        <v>0</v>
      </c>
      <c r="F179" s="1">
        <v>0</v>
      </c>
      <c r="G179" s="2">
        <f t="shared" si="0"/>
        <v>9471.3799999999992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57784</v>
      </c>
      <c r="D180" s="1">
        <f>'PR-RAS'!E184</f>
        <v>86676</v>
      </c>
      <c r="E180" s="1">
        <v>0</v>
      </c>
      <c r="F180" s="1">
        <v>0</v>
      </c>
      <c r="G180" s="2">
        <f t="shared" si="0"/>
        <v>41373.343999999997</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139907</v>
      </c>
      <c r="D182" s="1">
        <f>'PR-RAS'!E186</f>
        <v>103898</v>
      </c>
      <c r="E182" s="1">
        <v>0</v>
      </c>
      <c r="F182" s="1">
        <v>0</v>
      </c>
      <c r="G182" s="2">
        <f t="shared" si="0"/>
        <v>62934.242999999995</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31492</v>
      </c>
      <c r="D184" s="1">
        <f>'PR-RAS'!E188</f>
        <v>10307</v>
      </c>
      <c r="E184" s="1">
        <v>0</v>
      </c>
      <c r="F184" s="1">
        <v>0</v>
      </c>
      <c r="G184" s="2">
        <f t="shared" si="0"/>
        <v>9535.3979999999992</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6007</v>
      </c>
      <c r="D185" s="1">
        <f>'PR-RAS'!E189</f>
        <v>7286</v>
      </c>
      <c r="E185" s="1">
        <v>0</v>
      </c>
      <c r="F185" s="1">
        <v>0</v>
      </c>
      <c r="G185" s="2">
        <f t="shared" si="0"/>
        <v>3786.5360000000001</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3426</v>
      </c>
      <c r="D186" s="1">
        <f>'PR-RAS'!E190</f>
        <v>696</v>
      </c>
      <c r="E186" s="1">
        <v>0</v>
      </c>
      <c r="F186" s="1">
        <v>0</v>
      </c>
      <c r="G186" s="2">
        <f t="shared" si="0"/>
        <v>891.33</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140</v>
      </c>
      <c r="D187" s="1">
        <f>'PR-RAS'!E191</f>
        <v>0</v>
      </c>
      <c r="E187" s="1">
        <v>0</v>
      </c>
      <c r="F187" s="1">
        <v>0</v>
      </c>
      <c r="G187" s="2">
        <f t="shared" si="0"/>
        <v>26.04</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13831</v>
      </c>
      <c r="D189" s="1">
        <f>'PR-RAS'!E193</f>
        <v>0</v>
      </c>
      <c r="E189" s="1">
        <v>0</v>
      </c>
      <c r="F189" s="1">
        <v>0</v>
      </c>
      <c r="G189" s="2">
        <f t="shared" si="0"/>
        <v>2600.2280000000001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8088</v>
      </c>
      <c r="D191" s="1">
        <f>'PR-RAS'!E195</f>
        <v>2325</v>
      </c>
      <c r="E191" s="1">
        <v>0</v>
      </c>
      <c r="F191" s="1">
        <v>0</v>
      </c>
      <c r="G191" s="2">
        <f t="shared" si="0"/>
        <v>2420.2200000000003</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1572</v>
      </c>
      <c r="D192" s="1">
        <f>'PR-RAS'!E196</f>
        <v>1589</v>
      </c>
      <c r="E192" s="1">
        <v>0</v>
      </c>
      <c r="F192" s="1">
        <v>0</v>
      </c>
      <c r="G192" s="2">
        <f t="shared" si="0"/>
        <v>907.25</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1572</v>
      </c>
      <c r="D206" s="1">
        <f>'PR-RAS'!E210</f>
        <v>1589</v>
      </c>
      <c r="E206" s="1">
        <v>0</v>
      </c>
      <c r="F206" s="1">
        <v>0</v>
      </c>
      <c r="G206" s="2">
        <f t="shared" si="0"/>
        <v>973.74999999999989</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1572</v>
      </c>
      <c r="D207" s="1">
        <f>'PR-RAS'!E211</f>
        <v>1589</v>
      </c>
      <c r="E207" s="1">
        <v>0</v>
      </c>
      <c r="F207" s="1">
        <v>0</v>
      </c>
      <c r="G207" s="2">
        <f t="shared" si="0"/>
        <v>978.5</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6274686</v>
      </c>
      <c r="D285" s="1">
        <f>'PR-RAS'!E289</f>
        <v>7369710</v>
      </c>
      <c r="E285" s="1">
        <v>0</v>
      </c>
      <c r="F285" s="1">
        <v>0</v>
      </c>
      <c r="G285" s="2">
        <f t="shared" si="0"/>
        <v>5968006.1039999994</v>
      </c>
      <c r="H285" s="2">
        <f t="shared" si="1"/>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45935</v>
      </c>
      <c r="D286" s="1">
        <f>'PR-RAS'!E290</f>
        <v>230432</v>
      </c>
      <c r="E286" s="1">
        <v>0</v>
      </c>
      <c r="F286" s="1">
        <v>0</v>
      </c>
      <c r="G286" s="2">
        <f t="shared" si="0"/>
        <v>144437.715</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0"/>
        <v>0</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244717</v>
      </c>
      <c r="D289" s="1">
        <f>'PR-RAS'!E293</f>
        <v>521887</v>
      </c>
      <c r="E289" s="1">
        <v>0</v>
      </c>
      <c r="F289" s="1">
        <v>0</v>
      </c>
      <c r="G289" s="2">
        <f t="shared" si="0"/>
        <v>371085.408</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6063</v>
      </c>
      <c r="E345" s="1">
        <v>0</v>
      </c>
      <c r="F345" s="1">
        <v>0</v>
      </c>
      <c r="G345" s="2">
        <f t="shared" si="0"/>
        <v>4171.3440000000001</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6063</v>
      </c>
      <c r="E358" s="1">
        <v>0</v>
      </c>
      <c r="F358" s="1">
        <v>0</v>
      </c>
      <c r="G358" s="2">
        <f t="shared" si="0"/>
        <v>4328.982</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6063</v>
      </c>
      <c r="E364" s="1">
        <v>0</v>
      </c>
      <c r="F364" s="1">
        <v>0</v>
      </c>
      <c r="G364" s="2">
        <f t="shared" si="0"/>
        <v>4401.7380000000003</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6063</v>
      </c>
      <c r="E369" s="1">
        <v>0</v>
      </c>
      <c r="F369" s="1">
        <v>0</v>
      </c>
      <c r="G369" s="2">
        <f t="shared" si="0"/>
        <v>4462.3679999999995</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6063</v>
      </c>
      <c r="E403" s="1">
        <v>0</v>
      </c>
      <c r="F403" s="1">
        <v>0</v>
      </c>
      <c r="G403" s="2">
        <f t="shared" si="0"/>
        <v>4874.652</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6320621</v>
      </c>
      <c r="D407" s="1">
        <f>'PR-RAS'!E412</f>
        <v>7600142</v>
      </c>
      <c r="E407" s="1">
        <v>0</v>
      </c>
      <c r="F407" s="1">
        <v>0</v>
      </c>
      <c r="G407" s="2">
        <f t="shared" si="0"/>
        <v>8737487.4299999997</v>
      </c>
      <c r="H407" s="2">
        <f t="shared" si="1"/>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6274686</v>
      </c>
      <c r="D408" s="1">
        <f>'PR-RAS'!E413</f>
        <v>7375773</v>
      </c>
      <c r="E408" s="1">
        <v>0</v>
      </c>
      <c r="F408" s="1">
        <v>0</v>
      </c>
      <c r="G408" s="2">
        <f t="shared" si="0"/>
        <v>8557676.4239999987</v>
      </c>
      <c r="H408" s="2">
        <f t="shared" si="1"/>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45935</v>
      </c>
      <c r="D409" s="1">
        <f>'PR-RAS'!E414</f>
        <v>224369</v>
      </c>
      <c r="E409" s="1">
        <v>0</v>
      </c>
      <c r="F409" s="1">
        <v>0</v>
      </c>
      <c r="G409" s="2">
        <f t="shared" si="0"/>
        <v>201826.58399999997</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0"/>
        <v>0</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244717</v>
      </c>
      <c r="D412" s="1">
        <f>'PR-RAS'!E417</f>
        <v>521887</v>
      </c>
      <c r="E412" s="1">
        <v>0</v>
      </c>
      <c r="F412" s="1">
        <v>0</v>
      </c>
      <c r="G412" s="2">
        <f t="shared" si="0"/>
        <v>529569.80099999998</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6320621</v>
      </c>
      <c r="D633" s="1">
        <f>'PR-RAS'!E639</f>
        <v>7600142</v>
      </c>
      <c r="E633" s="1">
        <v>0</v>
      </c>
      <c r="F633" s="1">
        <v>0</v>
      </c>
      <c r="G633" s="2">
        <f t="shared" si="0"/>
        <v>13601211.960000001</v>
      </c>
      <c r="H633" s="2">
        <f t="shared" si="1"/>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6274686</v>
      </c>
      <c r="D634" s="1">
        <f>'PR-RAS'!E640</f>
        <v>7375773</v>
      </c>
      <c r="E634" s="1">
        <v>0</v>
      </c>
      <c r="F634" s="1">
        <v>0</v>
      </c>
      <c r="G634" s="2">
        <f t="shared" si="0"/>
        <v>13309604.856000001</v>
      </c>
      <c r="H634" s="2">
        <f t="shared" si="1"/>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45935</v>
      </c>
      <c r="D635" s="1">
        <f>'PR-RAS'!E641</f>
        <v>224369</v>
      </c>
      <c r="E635" s="1">
        <v>0</v>
      </c>
      <c r="F635" s="1">
        <v>0</v>
      </c>
      <c r="G635" s="2">
        <f t="shared" si="0"/>
        <v>313622.68200000003</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0"/>
        <v>0</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244717</v>
      </c>
      <c r="D638" s="1">
        <f>'PR-RAS'!E644</f>
        <v>521887</v>
      </c>
      <c r="E638" s="1">
        <v>0</v>
      </c>
      <c r="F638" s="1">
        <v>0</v>
      </c>
      <c r="G638" s="2">
        <f t="shared" si="0"/>
        <v>820768.76699999999</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0"/>
        <v>0</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198782</v>
      </c>
      <c r="D640" s="1">
        <f>'PR-RAS'!E646</f>
        <v>297518</v>
      </c>
      <c r="E640" s="1">
        <v>0</v>
      </c>
      <c r="F640" s="1">
        <v>0</v>
      </c>
      <c r="G640" s="2">
        <f t="shared" si="0"/>
        <v>507249.70199999999</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1695452</v>
      </c>
      <c r="D641" s="1">
        <f>'PR-RAS'!E647</f>
        <v>1880323</v>
      </c>
      <c r="E641" s="1">
        <v>0</v>
      </c>
      <c r="F641" s="1">
        <v>0</v>
      </c>
      <c r="G641" s="2">
        <f t="shared" si="0"/>
        <v>3491902.72</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53478</v>
      </c>
      <c r="D642" s="1">
        <f>'PR-RAS'!E649</f>
        <v>30244</v>
      </c>
      <c r="E642" s="1">
        <v>0</v>
      </c>
      <c r="F642" s="1">
        <v>0</v>
      </c>
      <c r="G642" s="2">
        <f t="shared" si="0"/>
        <v>73052.206000000006</v>
      </c>
      <c r="H642" s="2">
        <f t="shared" si="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214327</v>
      </c>
      <c r="D643" s="1">
        <f>'PR-RAS'!E650</f>
        <v>141445</v>
      </c>
      <c r="E643" s="1">
        <v>0</v>
      </c>
      <c r="F643" s="1">
        <v>0</v>
      </c>
      <c r="G643" s="2">
        <f t="shared" si="0"/>
        <v>319213.31400000001</v>
      </c>
      <c r="H643" s="2">
        <f t="shared" si="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196559</v>
      </c>
      <c r="D644" s="1">
        <f>'PR-RAS'!E651</f>
        <v>109690</v>
      </c>
      <c r="E644" s="1">
        <v>0</v>
      </c>
      <c r="F644" s="1">
        <v>0</v>
      </c>
      <c r="G644" s="2">
        <f t="shared" si="0"/>
        <v>267448.777</v>
      </c>
      <c r="H644" s="2">
        <f t="shared" si="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71246</v>
      </c>
      <c r="D645" s="1">
        <f>'PR-RAS'!E652</f>
        <v>61999</v>
      </c>
      <c r="E645" s="1">
        <v>0</v>
      </c>
      <c r="F645" s="1">
        <v>0</v>
      </c>
      <c r="G645" s="2">
        <f t="shared" si="0"/>
        <v>125737.136</v>
      </c>
      <c r="H645" s="2">
        <f t="shared" si="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110</v>
      </c>
      <c r="D647" s="1">
        <f>'PR-RAS'!E654</f>
        <v>121</v>
      </c>
      <c r="E647" s="1">
        <v>0</v>
      </c>
      <c r="F647" s="1">
        <v>0</v>
      </c>
      <c r="G647" s="2">
        <f t="shared" si="0"/>
        <v>227.392</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106</v>
      </c>
      <c r="D649" s="1">
        <f>'PR-RAS'!E656</f>
        <v>120</v>
      </c>
      <c r="E649" s="1">
        <v>0</v>
      </c>
      <c r="F649" s="1">
        <v>0</v>
      </c>
      <c r="G649" s="2">
        <f t="shared" si="0"/>
        <v>224.208</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14517</v>
      </c>
      <c r="D709" s="1">
        <f>'PR-RAS'!E716</f>
        <v>264460</v>
      </c>
      <c r="E709" s="1">
        <v>0</v>
      </c>
      <c r="F709" s="1">
        <v>0</v>
      </c>
      <c r="G709" s="2">
        <f t="shared" si="0"/>
        <v>384753.39600000001</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11108</v>
      </c>
      <c r="D710" s="1">
        <f>'PR-RAS'!E717</f>
        <v>14654</v>
      </c>
      <c r="E710" s="1">
        <v>0</v>
      </c>
      <c r="F710" s="1">
        <v>0</v>
      </c>
      <c r="G710" s="2">
        <f t="shared" si="0"/>
        <v>28654.944</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153426</v>
      </c>
      <c r="D711" s="1">
        <f>'PR-RAS'!E718</f>
        <v>191280</v>
      </c>
      <c r="E711" s="1">
        <v>0</v>
      </c>
      <c r="F711" s="1">
        <v>0</v>
      </c>
      <c r="G711" s="2">
        <f t="shared" si="0"/>
        <v>380550.06</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57784</v>
      </c>
      <c r="D715" s="1">
        <f>'PR-RAS'!E722</f>
        <v>86675</v>
      </c>
      <c r="E715" s="1">
        <v>0</v>
      </c>
      <c r="F715" s="1">
        <v>0</v>
      </c>
      <c r="G715" s="2">
        <f t="shared" si="0"/>
        <v>165029.67600000001</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95662</v>
      </c>
      <c r="D717" s="1">
        <f>'PR-RAS'!E724</f>
        <v>102537</v>
      </c>
      <c r="E717" s="1">
        <v>0</v>
      </c>
      <c r="F717" s="1">
        <v>0</v>
      </c>
      <c r="G717" s="2">
        <f t="shared" si="0"/>
        <v>215326.976</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3018130</v>
      </c>
      <c r="D1480" s="6"/>
      <c r="E1480" s="6">
        <v>0</v>
      </c>
      <c r="F1480" s="6">
        <v>0</v>
      </c>
      <c r="G1480" s="7">
        <f t="shared" ref="G1480:G1580" si="25">B1480/1000*C1480</f>
        <v>3018.13</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7399830</v>
      </c>
      <c r="D1481" s="1">
        <v>0</v>
      </c>
      <c r="E1481" s="1">
        <v>0</v>
      </c>
      <c r="F1481" s="1">
        <v>0</v>
      </c>
      <c r="G1481" s="2">
        <f t="shared" si="25"/>
        <v>14799.66</v>
      </c>
      <c r="H1481" s="2">
        <f t="shared" si="26"/>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49503</v>
      </c>
      <c r="D1482" s="1">
        <v>0</v>
      </c>
      <c r="E1482" s="1">
        <v>0</v>
      </c>
      <c r="F1482" s="1">
        <v>0</v>
      </c>
      <c r="G1482" s="2">
        <f t="shared" si="25"/>
        <v>148.50900000000001</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7350327</v>
      </c>
      <c r="D1483" s="1">
        <v>0</v>
      </c>
      <c r="E1483" s="1">
        <v>0</v>
      </c>
      <c r="F1483" s="1">
        <v>0</v>
      </c>
      <c r="G1483" s="2">
        <f t="shared" si="25"/>
        <v>29401.308000000001</v>
      </c>
      <c r="H1483" s="2">
        <f t="shared" si="26"/>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5971089</v>
      </c>
      <c r="D1484" s="1">
        <v>0</v>
      </c>
      <c r="E1484" s="1">
        <v>0</v>
      </c>
      <c r="F1484" s="1">
        <v>0</v>
      </c>
      <c r="G1484" s="2">
        <f t="shared" si="25"/>
        <v>29855.445</v>
      </c>
      <c r="H1484" s="2">
        <f t="shared" si="26"/>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1346088</v>
      </c>
      <c r="D1485" s="1">
        <v>0</v>
      </c>
      <c r="E1485" s="1">
        <v>0</v>
      </c>
      <c r="F1485" s="1">
        <v>0</v>
      </c>
      <c r="G1485" s="2">
        <f t="shared" si="25"/>
        <v>8076.5280000000002</v>
      </c>
      <c r="H1485" s="2">
        <f t="shared" si="26"/>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33150</v>
      </c>
      <c r="D1491" s="1">
        <v>0</v>
      </c>
      <c r="E1491" s="1">
        <v>0</v>
      </c>
      <c r="F1491" s="1">
        <v>0</v>
      </c>
      <c r="G1491" s="2">
        <f t="shared" si="25"/>
        <v>397.8</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7579969</v>
      </c>
      <c r="D1499" s="1">
        <v>0</v>
      </c>
      <c r="E1499" s="1">
        <v>0</v>
      </c>
      <c r="F1499" s="1">
        <v>0</v>
      </c>
      <c r="G1499" s="2">
        <f t="shared" si="25"/>
        <v>151599.38</v>
      </c>
      <c r="H1499" s="2">
        <f t="shared" si="26"/>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48667</v>
      </c>
      <c r="D1500" s="1">
        <v>0</v>
      </c>
      <c r="E1500" s="1">
        <v>0</v>
      </c>
      <c r="F1500" s="1">
        <v>0</v>
      </c>
      <c r="G1500" s="2">
        <f t="shared" si="25"/>
        <v>1022.0070000000001</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7531302</v>
      </c>
      <c r="D1501" s="1">
        <v>0</v>
      </c>
      <c r="E1501" s="1">
        <v>0</v>
      </c>
      <c r="F1501" s="1">
        <v>0</v>
      </c>
      <c r="G1501" s="2">
        <f t="shared" si="25"/>
        <v>165688.644</v>
      </c>
      <c r="H1501" s="2">
        <f t="shared" si="26"/>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5978463</v>
      </c>
      <c r="D1502" s="1">
        <v>0</v>
      </c>
      <c r="E1502" s="1">
        <v>0</v>
      </c>
      <c r="F1502" s="1">
        <v>0</v>
      </c>
      <c r="G1502" s="2">
        <f t="shared" si="25"/>
        <v>137504.649</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1543838</v>
      </c>
      <c r="D1503" s="1">
        <v>0</v>
      </c>
      <c r="E1503" s="1">
        <v>0</v>
      </c>
      <c r="F1503" s="1">
        <v>0</v>
      </c>
      <c r="G1503" s="2">
        <f t="shared" si="25"/>
        <v>37052.112000000001</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9001</v>
      </c>
      <c r="D1509" s="1">
        <v>0</v>
      </c>
      <c r="E1509" s="1">
        <v>0</v>
      </c>
      <c r="F1509" s="1">
        <v>0</v>
      </c>
      <c r="G1509" s="2">
        <f t="shared" si="25"/>
        <v>270.02999999999997</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2837991</v>
      </c>
      <c r="D1517" s="1">
        <v>0</v>
      </c>
      <c r="E1517" s="1">
        <v>0</v>
      </c>
      <c r="F1517" s="1">
        <v>0</v>
      </c>
      <c r="G1517" s="2">
        <f t="shared" si="25"/>
        <v>107843.658</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64763</v>
      </c>
      <c r="D1518" s="1">
        <v>0</v>
      </c>
      <c r="E1518" s="1">
        <v>0</v>
      </c>
      <c r="F1518" s="1">
        <v>0</v>
      </c>
      <c r="G1518" s="2">
        <f t="shared" si="25"/>
        <v>2525.7570000000001</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64763</v>
      </c>
      <c r="D1524" s="1">
        <v>0</v>
      </c>
      <c r="E1524" s="1">
        <v>0</v>
      </c>
      <c r="F1524" s="1">
        <v>0</v>
      </c>
      <c r="G1524" s="2">
        <f t="shared" si="25"/>
        <v>2914.335</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64763</v>
      </c>
      <c r="D1530" s="1">
        <v>0</v>
      </c>
      <c r="E1530" s="1">
        <v>0</v>
      </c>
      <c r="F1530" s="1">
        <v>0</v>
      </c>
      <c r="G1530" s="2">
        <f t="shared" si="25"/>
        <v>3302.913</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64763</v>
      </c>
      <c r="D1531" s="1">
        <v>0</v>
      </c>
      <c r="E1531" s="1">
        <v>0</v>
      </c>
      <c r="F1531" s="1">
        <v>0</v>
      </c>
      <c r="G1531" s="2">
        <f t="shared" si="25"/>
        <v>3367.6759999999999</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2773228</v>
      </c>
      <c r="D1576" s="1">
        <v>0</v>
      </c>
      <c r="E1576" s="1">
        <v>0</v>
      </c>
      <c r="F1576" s="1">
        <v>0</v>
      </c>
      <c r="G1576" s="2">
        <f t="shared" si="25"/>
        <v>269003.11599999998</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836</v>
      </c>
      <c r="D1577" s="1">
        <v>0</v>
      </c>
      <c r="E1577" s="1">
        <v>0</v>
      </c>
      <c r="F1577" s="1">
        <v>0</v>
      </c>
      <c r="G1577" s="2">
        <f t="shared" si="25"/>
        <v>81.927999999999997</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2772392</v>
      </c>
      <c r="D1578" s="1">
        <v>0</v>
      </c>
      <c r="E1578" s="1">
        <v>0</v>
      </c>
      <c r="F1578" s="1">
        <v>0</v>
      </c>
      <c r="G1578" s="2">
        <f t="shared" si="25"/>
        <v>274466.80800000002</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workbookViewId="0">
      <pane ySplit="1" topLeftCell="A2" activePane="bottomLeft" state="frozen"/>
      <selection pane="bottomLeft"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45" t="s">
        <v>27</v>
      </c>
      <c r="B1" s="346"/>
      <c r="C1" s="346"/>
      <c r="D1" s="347" t="s">
        <v>28</v>
      </c>
      <c r="E1" s="348"/>
      <c r="F1" s="348"/>
      <c r="G1" s="349" t="s">
        <v>29</v>
      </c>
      <c r="H1" s="348"/>
      <c r="I1" s="350"/>
      <c r="J1" s="4"/>
      <c r="K1" s="4"/>
      <c r="L1" s="4"/>
      <c r="M1" s="4"/>
      <c r="N1" s="4"/>
      <c r="O1" s="4"/>
      <c r="P1" s="4"/>
      <c r="Q1" s="4"/>
      <c r="R1" s="4"/>
      <c r="S1" s="4"/>
      <c r="T1" s="4"/>
      <c r="U1" s="4"/>
      <c r="V1" s="4"/>
      <c r="W1" s="4"/>
      <c r="X1" s="4"/>
    </row>
    <row r="2" spans="1:24" ht="37.5" customHeight="1" x14ac:dyDescent="0.2">
      <c r="A2" s="351" t="s">
        <v>30</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52" t="s">
        <v>32</v>
      </c>
      <c r="B4" s="353"/>
      <c r="C4" s="353"/>
      <c r="D4" s="353"/>
      <c r="E4" s="353"/>
      <c r="F4" s="353"/>
      <c r="G4" s="353"/>
      <c r="H4" s="353"/>
      <c r="I4" s="353"/>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3148</v>
      </c>
      <c r="H6" s="27" t="s">
        <v>34</v>
      </c>
      <c r="I6" s="28" t="s">
        <v>35</v>
      </c>
      <c r="J6" s="4"/>
      <c r="L6" s="4"/>
      <c r="M6" s="4"/>
      <c r="N6" s="4"/>
      <c r="O6" s="4"/>
      <c r="P6" s="4"/>
      <c r="Q6" s="4"/>
      <c r="R6" s="4"/>
      <c r="S6" s="4"/>
      <c r="T6" s="4"/>
      <c r="U6" s="4"/>
      <c r="V6" s="4"/>
      <c r="W6" s="4"/>
      <c r="X6" s="4"/>
    </row>
    <row r="7" spans="1:24" ht="15" customHeight="1" x14ac:dyDescent="0.2">
      <c r="B7" s="29"/>
      <c r="C7" s="30"/>
      <c r="D7" s="31"/>
      <c r="E7" s="354" t="s">
        <v>36</v>
      </c>
      <c r="F7" s="357" t="s">
        <v>37</v>
      </c>
      <c r="G7" s="350"/>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55"/>
      <c r="F8" s="341" t="s">
        <v>40</v>
      </c>
      <c r="G8" s="342"/>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55"/>
      <c r="F9" s="343" t="s">
        <v>41</v>
      </c>
      <c r="G9" s="344"/>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55"/>
      <c r="F10" s="341" t="s">
        <v>44</v>
      </c>
      <c r="G10" s="342"/>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56"/>
      <c r="F11" s="358" t="s">
        <v>45</v>
      </c>
      <c r="G11" s="359"/>
      <c r="H11" s="40" t="str">
        <f>IF(OR(MAX(Skriveni!C1480:C1580)&gt;0,MIN(Skriveni!C1480:C1580)&lt;0),"DA","NE")</f>
        <v>DA</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35" t="s">
        <v>49</v>
      </c>
      <c r="C15" s="336"/>
      <c r="D15" s="336"/>
      <c r="E15" s="336"/>
      <c r="F15" s="337"/>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38" t="s">
        <v>37</v>
      </c>
      <c r="B16" s="334" t="str">
        <f>'PR-RAS'!B6</f>
        <v xml:space="preserve">PRIHODI POSLOVANJA (šifre 61+62+63+64+65+66+67+68) </v>
      </c>
      <c r="C16" s="330"/>
      <c r="D16" s="330"/>
      <c r="E16" s="330"/>
      <c r="F16" s="331"/>
      <c r="G16" s="42" t="str">
        <f>'PR-RAS'!C6</f>
        <v>6</v>
      </c>
      <c r="H16" s="214">
        <f>'PR-RAS'!D6</f>
        <v>6320621</v>
      </c>
      <c r="I16" s="214">
        <f>'PR-RAS'!E6</f>
        <v>7600142</v>
      </c>
      <c r="J16" s="4"/>
      <c r="K16" s="4"/>
      <c r="L16" s="4"/>
      <c r="M16" s="4"/>
      <c r="N16" s="4"/>
      <c r="O16" s="4"/>
      <c r="P16" s="4"/>
      <c r="Q16" s="4"/>
      <c r="R16" s="4"/>
      <c r="S16" s="4"/>
      <c r="T16" s="4"/>
      <c r="U16" s="4"/>
      <c r="V16" s="4"/>
      <c r="W16" s="4"/>
      <c r="X16" s="4"/>
    </row>
    <row r="17" spans="1:24" ht="12.75" customHeight="1" x14ac:dyDescent="0.2">
      <c r="A17" s="339"/>
      <c r="B17" s="323" t="str">
        <f>'PR-RAS'!B151</f>
        <v xml:space="preserve">RASHODI POSLOVANJA (šifre 31+32+34+35+36+37+38) </v>
      </c>
      <c r="C17" s="324"/>
      <c r="D17" s="324"/>
      <c r="E17" s="324"/>
      <c r="F17" s="325"/>
      <c r="G17" s="43" t="str">
        <f>'PR-RAS'!C151</f>
        <v>3</v>
      </c>
      <c r="H17" s="214">
        <f>'PR-RAS'!D151</f>
        <v>6274686</v>
      </c>
      <c r="I17" s="214">
        <f>'PR-RAS'!E151</f>
        <v>7369710</v>
      </c>
      <c r="J17" s="4"/>
      <c r="K17" s="4"/>
      <c r="L17" s="4"/>
      <c r="M17" s="4"/>
      <c r="N17" s="4"/>
      <c r="O17" s="4"/>
      <c r="P17" s="4"/>
      <c r="Q17" s="4"/>
      <c r="R17" s="4"/>
      <c r="S17" s="4"/>
      <c r="T17" s="4"/>
      <c r="U17" s="4"/>
      <c r="V17" s="4"/>
      <c r="W17" s="4"/>
      <c r="X17" s="4"/>
    </row>
    <row r="18" spans="1:24" ht="12.75" customHeight="1" x14ac:dyDescent="0.2">
      <c r="A18" s="339"/>
      <c r="B18" s="323" t="str">
        <f>'PR-RAS'!B645</f>
        <v>Višak prihoda i primitaka raspoloživ u sljedećem razdoblju (šifre X005 + '9221-9222' - Y005 - '9222-9221')</v>
      </c>
      <c r="C18" s="324"/>
      <c r="D18" s="324"/>
      <c r="E18" s="324"/>
      <c r="F18" s="325"/>
      <c r="G18" s="43" t="str">
        <f>'PR-RAS'!C645</f>
        <v>X006</v>
      </c>
      <c r="H18" s="214">
        <f>'PR-RAS'!D645</f>
        <v>0</v>
      </c>
      <c r="I18" s="214">
        <f>'PR-RAS'!E645</f>
        <v>0</v>
      </c>
      <c r="J18" s="4"/>
      <c r="K18" s="4"/>
      <c r="L18" s="4"/>
      <c r="M18" s="4"/>
      <c r="N18" s="4"/>
      <c r="O18" s="4"/>
      <c r="P18" s="4"/>
      <c r="Q18" s="4"/>
      <c r="R18" s="4"/>
      <c r="S18" s="4"/>
      <c r="T18" s="4"/>
      <c r="U18" s="4"/>
      <c r="V18" s="4"/>
      <c r="W18" s="4"/>
      <c r="X18" s="4"/>
    </row>
    <row r="19" spans="1:24" ht="12.75" customHeight="1" x14ac:dyDescent="0.2">
      <c r="A19" s="340"/>
      <c r="B19" s="326" t="str">
        <f>'PR-RAS'!B646</f>
        <v>Manjak prihoda i primitaka za pokriće u sljedećem razdoblju (šifre Y005 + '9222-9221' - X005 - '9221-9222' )</v>
      </c>
      <c r="C19" s="327"/>
      <c r="D19" s="327"/>
      <c r="E19" s="327"/>
      <c r="F19" s="328"/>
      <c r="G19" s="44" t="str">
        <f>'PR-RAS'!C646</f>
        <v>Y006</v>
      </c>
      <c r="H19" s="215">
        <f>'PR-RAS'!D646</f>
        <v>198782</v>
      </c>
      <c r="I19" s="215">
        <f>'PR-RAS'!E646</f>
        <v>297518</v>
      </c>
      <c r="J19" s="4"/>
      <c r="K19" s="4"/>
      <c r="L19" s="4"/>
      <c r="M19" s="4"/>
      <c r="N19" s="4"/>
      <c r="O19" s="4"/>
      <c r="P19" s="4"/>
      <c r="Q19" s="4"/>
      <c r="R19" s="4"/>
      <c r="S19" s="4"/>
      <c r="T19" s="4"/>
      <c r="U19" s="4"/>
      <c r="V19" s="4"/>
      <c r="W19" s="4"/>
      <c r="X19" s="4"/>
    </row>
    <row r="20" spans="1:24" ht="12.75" customHeight="1" x14ac:dyDescent="0.2">
      <c r="A20" s="338" t="s">
        <v>40</v>
      </c>
      <c r="B20" s="334" t="str">
        <f>BILANCA!B7</f>
        <v>Nefinancijska imovina (šifre 01+02+03+04+05+06)</v>
      </c>
      <c r="C20" s="330"/>
      <c r="D20" s="330"/>
      <c r="E20" s="330"/>
      <c r="F20" s="331"/>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39"/>
      <c r="B21" s="323" t="str">
        <f>BILANCA!B68</f>
        <v>Financijska imovina (šifre 11+12+13+14+15+16+17+19)</v>
      </c>
      <c r="C21" s="324"/>
      <c r="D21" s="324"/>
      <c r="E21" s="324"/>
      <c r="F21" s="325"/>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39"/>
      <c r="B22" s="323" t="str">
        <f>BILANCA!B176</f>
        <v xml:space="preserve">Obveze (šifre 23+24+25+26+29) </v>
      </c>
      <c r="C22" s="324"/>
      <c r="D22" s="324"/>
      <c r="E22" s="324"/>
      <c r="F22" s="325"/>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0"/>
      <c r="B23" s="326" t="str">
        <f>BILANCA!B237</f>
        <v>Vlastiti izvori (šifre 91 + 922 - 93 + 96 do 98)</v>
      </c>
      <c r="C23" s="327"/>
      <c r="D23" s="327"/>
      <c r="E23" s="327"/>
      <c r="F23" s="328"/>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38" t="s">
        <v>53</v>
      </c>
      <c r="B24" s="334" t="str">
        <f>'RAS-funkcijski'!B5</f>
        <v>Opće javne usluge (šifre 011+012+013+014 do 018)</v>
      </c>
      <c r="C24" s="330"/>
      <c r="D24" s="330"/>
      <c r="E24" s="330"/>
      <c r="F24" s="331"/>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39"/>
      <c r="B25" s="323" t="str">
        <f>'RAS-funkcijski'!B35</f>
        <v>Ekonomski poslovi (šifre 041+042+043+044+045+046+047+048+049)</v>
      </c>
      <c r="C25" s="324"/>
      <c r="D25" s="324"/>
      <c r="E25" s="324"/>
      <c r="F25" s="325"/>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39"/>
      <c r="B26" s="323" t="str">
        <f>'RAS-funkcijski'!B88</f>
        <v>Rashodi vezani za stanovanje i kom. pogodnosti koji nisu drugdje svrstani</v>
      </c>
      <c r="C26" s="324"/>
      <c r="D26" s="324"/>
      <c r="E26" s="324"/>
      <c r="F26" s="325"/>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39"/>
      <c r="B27" s="323" t="str">
        <f>'RAS-funkcijski'!B114</f>
        <v>Obrazovanje (šifre 091+092+093+094+095+096+097+098)</v>
      </c>
      <c r="C27" s="324"/>
      <c r="D27" s="324"/>
      <c r="E27" s="324"/>
      <c r="F27" s="325"/>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0"/>
      <c r="B28" s="326" t="str">
        <f>'RAS-funkcijski'!B141</f>
        <v>Kontrolni zbroj (šifre 01+02+03+04+05+06+07+08+09+10)</v>
      </c>
      <c r="C28" s="327"/>
      <c r="D28" s="327"/>
      <c r="E28" s="327"/>
      <c r="F28" s="328"/>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38" t="s">
        <v>44</v>
      </c>
      <c r="B29" s="329" t="str">
        <f>'P-VRIO'!B5</f>
        <v>Promjene u vrijednosti i obujmu imovine (šifre 91511+91512)</v>
      </c>
      <c r="C29" s="330"/>
      <c r="D29" s="330"/>
      <c r="E29" s="330"/>
      <c r="F29" s="331"/>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39"/>
      <c r="B30" s="332" t="str">
        <f>'P-VRIO'!B22</f>
        <v>Promjene u obujmu imovine (šifre P016+P023)</v>
      </c>
      <c r="C30" s="324"/>
      <c r="D30" s="324"/>
      <c r="E30" s="324"/>
      <c r="F30" s="325"/>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39"/>
      <c r="B31" s="332" t="str">
        <f>'P-VRIO'!B38</f>
        <v>Promjene u vrijednosti (revalorizacija) i obujmu obveza (šifre 91521+91522)</v>
      </c>
      <c r="C31" s="324"/>
      <c r="D31" s="324"/>
      <c r="E31" s="324"/>
      <c r="F31" s="325"/>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0"/>
      <c r="B32" s="333" t="str">
        <f>'P-VRIO'!B44</f>
        <v>Promjene u obujmu obveza (šifre P035 do P038)</v>
      </c>
      <c r="C32" s="327"/>
      <c r="D32" s="327"/>
      <c r="E32" s="327"/>
      <c r="F32" s="328"/>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38" t="s">
        <v>45</v>
      </c>
      <c r="B33" s="334" t="str">
        <f>OBVEZE!B5</f>
        <v>Stanje obveza 1. siječnja (=stanju obveza iz Izvještaja o obvezama na 31. prosinca prethodne godine)</v>
      </c>
      <c r="C33" s="330"/>
      <c r="D33" s="330"/>
      <c r="E33" s="330"/>
      <c r="F33" s="331"/>
      <c r="G33" s="188" t="str">
        <f>OBVEZE!C5</f>
        <v>V001</v>
      </c>
      <c r="H33" s="224" t="s">
        <v>54</v>
      </c>
      <c r="I33" s="225">
        <f>OBVEZE!D5</f>
        <v>3018130</v>
      </c>
      <c r="J33" s="4"/>
      <c r="K33" s="4"/>
      <c r="L33" s="4"/>
      <c r="M33" s="4"/>
      <c r="N33" s="4"/>
      <c r="O33" s="4"/>
      <c r="P33" s="4"/>
      <c r="Q33" s="4"/>
      <c r="R33" s="4"/>
      <c r="S33" s="4"/>
      <c r="T33" s="4"/>
      <c r="U33" s="4"/>
      <c r="V33" s="4"/>
      <c r="W33" s="4"/>
      <c r="X33" s="4"/>
    </row>
    <row r="34" spans="1:24" ht="12.75" customHeight="1" x14ac:dyDescent="0.2">
      <c r="A34" s="339"/>
      <c r="B34" s="323" t="str">
        <f>OBVEZE!B42</f>
        <v>Stanje obveza na kraju izvještajnog razdoblja (šifre V001+V002-V004) i (šifre V007+V009)</v>
      </c>
      <c r="C34" s="324"/>
      <c r="D34" s="324"/>
      <c r="E34" s="324"/>
      <c r="F34" s="325"/>
      <c r="G34" s="189" t="str">
        <f>OBVEZE!C42</f>
        <v>V006</v>
      </c>
      <c r="H34" s="218" t="s">
        <v>54</v>
      </c>
      <c r="I34" s="219">
        <f>OBVEZE!D42</f>
        <v>2837991</v>
      </c>
      <c r="J34" s="4"/>
      <c r="K34" s="4"/>
      <c r="L34" s="4"/>
      <c r="M34" s="4"/>
      <c r="N34" s="4"/>
      <c r="O34" s="4"/>
      <c r="P34" s="4"/>
      <c r="Q34" s="4"/>
      <c r="R34" s="4"/>
      <c r="S34" s="4"/>
      <c r="T34" s="4"/>
      <c r="U34" s="4"/>
      <c r="V34" s="4"/>
      <c r="W34" s="4"/>
      <c r="X34" s="4"/>
    </row>
    <row r="35" spans="1:24" ht="12.75" customHeight="1" x14ac:dyDescent="0.2">
      <c r="A35" s="339"/>
      <c r="B35" s="323" t="str">
        <f>OBVEZE!B43</f>
        <v>Stanje dospjelih obveza na kraju izvještajnog razdoblja (šifre V008+D23+D24 + 'D dio 25,26')</v>
      </c>
      <c r="C35" s="324"/>
      <c r="D35" s="324"/>
      <c r="E35" s="324"/>
      <c r="F35" s="325"/>
      <c r="G35" s="189" t="str">
        <f>OBVEZE!C43</f>
        <v>V007</v>
      </c>
      <c r="H35" s="218" t="s">
        <v>54</v>
      </c>
      <c r="I35" s="219">
        <f>OBVEZE!D43</f>
        <v>64763</v>
      </c>
      <c r="J35" s="4"/>
      <c r="K35" s="4"/>
      <c r="L35" s="4"/>
      <c r="M35" s="4"/>
      <c r="N35" s="4"/>
      <c r="O35" s="4"/>
      <c r="P35" s="4"/>
      <c r="Q35" s="4"/>
      <c r="R35" s="4"/>
      <c r="S35" s="4"/>
      <c r="T35" s="4"/>
      <c r="U35" s="4"/>
      <c r="V35" s="4"/>
      <c r="W35" s="4"/>
      <c r="X35" s="4"/>
    </row>
    <row r="36" spans="1:24" ht="12.75" customHeight="1" x14ac:dyDescent="0.2">
      <c r="A36" s="340"/>
      <c r="B36" s="326" t="str">
        <f>OBVEZE!B101</f>
        <v>Stanje nedospjelih obveza na kraju izvještajnog razdoblja (šifre V010 + ND23 + ND24 + 'ND dio 25,26')</v>
      </c>
      <c r="C36" s="327"/>
      <c r="D36" s="327"/>
      <c r="E36" s="327"/>
      <c r="F36" s="328"/>
      <c r="G36" s="190" t="str">
        <f>OBVEZE!C101</f>
        <v>V009</v>
      </c>
      <c r="H36" s="222" t="s">
        <v>54</v>
      </c>
      <c r="I36" s="223">
        <f>OBVEZE!D101</f>
        <v>2773228</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22" t="s">
        <v>55</v>
      </c>
      <c r="I39" s="322"/>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pane ySplit="1" topLeftCell="A119" activePane="bottomLeft" state="frozen"/>
      <selection pane="bottomLeft" activeCell="E211" sqref="E211"/>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10" width="14.42578125" style="77" customWidth="1"/>
    <col min="11"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6320621</v>
      </c>
      <c r="E6" s="63">
        <f>E7+E44+E50+E82+E106+E124+E133+E139</f>
        <v>7600142</v>
      </c>
      <c r="F6" s="64">
        <f t="shared" ref="F6:F130" si="0">IF(D6&lt;&gt;0,IF(E6/D6&gt;=100,"&gt;&gt;100",E6/D6*100),"-")</f>
        <v>120.24359631751373</v>
      </c>
    </row>
    <row r="7" spans="1:25" ht="12.75" customHeight="1" x14ac:dyDescent="0.2">
      <c r="A7" s="61">
        <v>61</v>
      </c>
      <c r="B7" s="95" t="s">
        <v>67</v>
      </c>
      <c r="C7" s="62" t="s">
        <v>68</v>
      </c>
      <c r="D7" s="63">
        <f t="shared" ref="D7:E7" si="1">D8+D17+D23+D29+D37+D40</f>
        <v>0</v>
      </c>
      <c r="E7" s="63">
        <f t="shared" si="1"/>
        <v>0</v>
      </c>
      <c r="F7" s="64" t="str">
        <f t="shared" si="0"/>
        <v>-</v>
      </c>
    </row>
    <row r="8" spans="1:25" ht="12.75" customHeight="1" x14ac:dyDescent="0.2">
      <c r="A8" s="61">
        <v>611</v>
      </c>
      <c r="B8" s="95" t="s">
        <v>69</v>
      </c>
      <c r="C8" s="62" t="s">
        <v>70</v>
      </c>
      <c r="D8" s="63">
        <f t="shared" ref="D8:E8" si="2">SUM(D9:D14)-D15-D16</f>
        <v>0</v>
      </c>
      <c r="E8" s="63">
        <f t="shared" si="2"/>
        <v>0</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0</v>
      </c>
      <c r="E50" s="67">
        <f>E51+E54+E59+E62+E65+E68+E71+E74+E77</f>
        <v>0</v>
      </c>
      <c r="F50" s="64" t="str">
        <f t="shared" si="0"/>
        <v>-</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0</v>
      </c>
      <c r="E59" s="63">
        <f t="shared" si="12"/>
        <v>0</v>
      </c>
      <c r="F59" s="64" t="str">
        <f t="shared" si="0"/>
        <v>-</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0</v>
      </c>
      <c r="E82" s="63">
        <f t="shared" si="19"/>
        <v>0</v>
      </c>
      <c r="F82" s="64" t="str">
        <f t="shared" si="0"/>
        <v>-</v>
      </c>
    </row>
    <row r="83" spans="1:6" ht="12.75" customHeight="1" x14ac:dyDescent="0.2">
      <c r="A83" s="61">
        <v>641</v>
      </c>
      <c r="B83" s="95" t="s">
        <v>219</v>
      </c>
      <c r="C83" s="62" t="s">
        <v>220</v>
      </c>
      <c r="D83" s="63">
        <f t="shared" ref="D83:E83" si="20">SUM(D84:D90)</f>
        <v>0</v>
      </c>
      <c r="E83" s="63">
        <f t="shared" si="20"/>
        <v>0</v>
      </c>
      <c r="F83" s="64" t="str">
        <f t="shared" si="0"/>
        <v>-</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c r="E85" s="292"/>
      <c r="F85" s="64" t="str">
        <f t="shared" si="0"/>
        <v>-</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0</v>
      </c>
      <c r="E106" s="63">
        <f t="shared" si="23"/>
        <v>0</v>
      </c>
      <c r="F106" s="64" t="str">
        <f t="shared" si="0"/>
        <v>-</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0</v>
      </c>
      <c r="E112" s="63">
        <f t="shared" si="25"/>
        <v>0</v>
      </c>
      <c r="F112" s="64" t="str">
        <f t="shared" si="0"/>
        <v>-</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c r="E117" s="292"/>
      <c r="F117" s="64" t="str">
        <f t="shared" si="0"/>
        <v>-</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1890</v>
      </c>
      <c r="E124" s="63">
        <f t="shared" si="27"/>
        <v>2580</v>
      </c>
      <c r="F124" s="64">
        <f t="shared" si="0"/>
        <v>136.50793650793651</v>
      </c>
    </row>
    <row r="125" spans="1:6" ht="12.75" customHeight="1" x14ac:dyDescent="0.2">
      <c r="A125" s="61">
        <v>661</v>
      </c>
      <c r="B125" s="107" t="s">
        <v>303</v>
      </c>
      <c r="C125" s="62" t="s">
        <v>304</v>
      </c>
      <c r="D125" s="63">
        <f t="shared" ref="D125:E125" si="28">SUM(D126:D127)</f>
        <v>1890</v>
      </c>
      <c r="E125" s="63">
        <f t="shared" si="28"/>
        <v>2580</v>
      </c>
      <c r="F125" s="64">
        <f t="shared" si="0"/>
        <v>136.50793650793651</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v>1890</v>
      </c>
      <c r="E127" s="292">
        <v>2580</v>
      </c>
      <c r="F127" s="64">
        <f t="shared" si="0"/>
        <v>136.50793650793651</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6318731</v>
      </c>
      <c r="E133" s="63">
        <f t="shared" si="30"/>
        <v>7597562</v>
      </c>
      <c r="F133" s="64">
        <f t="shared" ref="F133:F222" si="31">IF(D133&lt;&gt;0,IF(E133/D133&gt;=100,"&gt;&gt;100",E133/D133*100),"-")</f>
        <v>120.23873147946954</v>
      </c>
    </row>
    <row r="134" spans="1:6" ht="24" x14ac:dyDescent="0.2">
      <c r="A134" s="61">
        <v>671</v>
      </c>
      <c r="B134" s="237" t="s">
        <v>321</v>
      </c>
      <c r="C134" s="62" t="s">
        <v>322</v>
      </c>
      <c r="D134" s="63">
        <f t="shared" ref="D134:E134" si="32">SUM(D135:D137)</f>
        <v>6318731</v>
      </c>
      <c r="E134" s="63">
        <f t="shared" si="32"/>
        <v>7597562</v>
      </c>
      <c r="F134" s="64">
        <f t="shared" si="31"/>
        <v>120.23873147946954</v>
      </c>
    </row>
    <row r="135" spans="1:6" ht="12.75" customHeight="1" x14ac:dyDescent="0.2">
      <c r="A135" s="61">
        <v>6711</v>
      </c>
      <c r="B135" s="95" t="s">
        <v>323</v>
      </c>
      <c r="C135" s="62" t="s">
        <v>324</v>
      </c>
      <c r="D135" s="292">
        <v>6318731</v>
      </c>
      <c r="E135" s="292">
        <v>7591499</v>
      </c>
      <c r="F135" s="64">
        <f t="shared" si="31"/>
        <v>120.14277866869153</v>
      </c>
    </row>
    <row r="136" spans="1:6" ht="24" x14ac:dyDescent="0.2">
      <c r="A136" s="61">
        <v>6712</v>
      </c>
      <c r="B136" s="237" t="s">
        <v>325</v>
      </c>
      <c r="C136" s="62" t="s">
        <v>326</v>
      </c>
      <c r="D136" s="292"/>
      <c r="E136" s="292">
        <v>6063</v>
      </c>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6274686</v>
      </c>
      <c r="E151" s="63">
        <f t="shared" si="35"/>
        <v>7369710</v>
      </c>
      <c r="F151" s="64">
        <f t="shared" si="31"/>
        <v>117.45145494133094</v>
      </c>
    </row>
    <row r="152" spans="1:6" ht="12.75" customHeight="1" x14ac:dyDescent="0.2">
      <c r="A152" s="61">
        <v>31</v>
      </c>
      <c r="B152" s="95" t="s">
        <v>356</v>
      </c>
      <c r="C152" s="62" t="s">
        <v>357</v>
      </c>
      <c r="D152" s="63">
        <f t="shared" ref="D152:E152" si="36">D153+D158+D159</f>
        <v>5099183</v>
      </c>
      <c r="E152" s="63">
        <f t="shared" si="36"/>
        <v>5951375</v>
      </c>
      <c r="F152" s="64">
        <f t="shared" si="31"/>
        <v>116.71232430763909</v>
      </c>
    </row>
    <row r="153" spans="1:6" ht="12.75" customHeight="1" x14ac:dyDescent="0.2">
      <c r="A153" s="61">
        <v>311</v>
      </c>
      <c r="B153" s="95" t="s">
        <v>358</v>
      </c>
      <c r="C153" s="62" t="s">
        <v>359</v>
      </c>
      <c r="D153" s="63">
        <f t="shared" ref="D153:E153" si="37">SUM(D154:D157)</f>
        <v>3983508</v>
      </c>
      <c r="E153" s="63">
        <f t="shared" si="37"/>
        <v>4416283</v>
      </c>
      <c r="F153" s="64">
        <f t="shared" si="31"/>
        <v>110.8641679645177</v>
      </c>
    </row>
    <row r="154" spans="1:6" ht="12.75" customHeight="1" x14ac:dyDescent="0.2">
      <c r="A154" s="61">
        <v>3111</v>
      </c>
      <c r="B154" s="95" t="s">
        <v>360</v>
      </c>
      <c r="C154" s="62" t="s">
        <v>361</v>
      </c>
      <c r="D154" s="292">
        <v>3682490</v>
      </c>
      <c r="E154" s="292">
        <v>4140950</v>
      </c>
      <c r="F154" s="64">
        <f t="shared" si="31"/>
        <v>112.44972830883451</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v>247121</v>
      </c>
      <c r="E156" s="292">
        <v>230367</v>
      </c>
      <c r="F156" s="64">
        <f t="shared" si="31"/>
        <v>93.220325265760493</v>
      </c>
    </row>
    <row r="157" spans="1:6" ht="12.75" customHeight="1" x14ac:dyDescent="0.2">
      <c r="A157" s="61">
        <v>3114</v>
      </c>
      <c r="B157" s="95" t="s">
        <v>366</v>
      </c>
      <c r="C157" s="62" t="s">
        <v>367</v>
      </c>
      <c r="D157" s="292">
        <v>53897</v>
      </c>
      <c r="E157" s="292">
        <v>44966</v>
      </c>
      <c r="F157" s="64">
        <f t="shared" si="31"/>
        <v>83.429504425107154</v>
      </c>
    </row>
    <row r="158" spans="1:6" ht="12.75" customHeight="1" x14ac:dyDescent="0.2">
      <c r="A158" s="61">
        <v>312</v>
      </c>
      <c r="B158" s="95" t="s">
        <v>368</v>
      </c>
      <c r="C158" s="62" t="s">
        <v>369</v>
      </c>
      <c r="D158" s="292">
        <v>28555</v>
      </c>
      <c r="E158" s="292">
        <v>322438</v>
      </c>
      <c r="F158" s="64">
        <f t="shared" si="31"/>
        <v>1129.1822798108913</v>
      </c>
    </row>
    <row r="159" spans="1:6" ht="12.75" customHeight="1" x14ac:dyDescent="0.2">
      <c r="A159" s="61">
        <v>313</v>
      </c>
      <c r="B159" s="95" t="s">
        <v>370</v>
      </c>
      <c r="C159" s="62" t="s">
        <v>371</v>
      </c>
      <c r="D159" s="63">
        <f t="shared" ref="D159:E159" si="38">SUM(D160:D162)</f>
        <v>1087120</v>
      </c>
      <c r="E159" s="63">
        <f t="shared" si="38"/>
        <v>1212654</v>
      </c>
      <c r="F159" s="64">
        <f t="shared" si="31"/>
        <v>111.54739127235264</v>
      </c>
    </row>
    <row r="160" spans="1:6" ht="12.75" customHeight="1" x14ac:dyDescent="0.2">
      <c r="A160" s="61">
        <v>3131</v>
      </c>
      <c r="B160" s="95" t="s">
        <v>149</v>
      </c>
      <c r="C160" s="62" t="s">
        <v>372</v>
      </c>
      <c r="D160" s="292">
        <v>430287</v>
      </c>
      <c r="E160" s="292">
        <v>483967</v>
      </c>
      <c r="F160" s="64">
        <f t="shared" si="31"/>
        <v>112.47539432983102</v>
      </c>
    </row>
    <row r="161" spans="1:6" ht="12.75" customHeight="1" x14ac:dyDescent="0.2">
      <c r="A161" s="61">
        <v>3132</v>
      </c>
      <c r="B161" s="95" t="s">
        <v>373</v>
      </c>
      <c r="C161" s="62" t="s">
        <v>374</v>
      </c>
      <c r="D161" s="292">
        <v>656833</v>
      </c>
      <c r="E161" s="292">
        <v>728687</v>
      </c>
      <c r="F161" s="64">
        <f t="shared" si="31"/>
        <v>110.93946254222915</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1173931</v>
      </c>
      <c r="E163" s="63">
        <f t="shared" si="39"/>
        <v>1416746</v>
      </c>
      <c r="F163" s="64">
        <f t="shared" si="31"/>
        <v>120.68392435330526</v>
      </c>
    </row>
    <row r="164" spans="1:6" ht="12.75" customHeight="1" x14ac:dyDescent="0.2">
      <c r="A164" s="61">
        <v>321</v>
      </c>
      <c r="B164" s="95" t="s">
        <v>379</v>
      </c>
      <c r="C164" s="62" t="s">
        <v>380</v>
      </c>
      <c r="D164" s="63">
        <f t="shared" ref="D164:E164" si="40">SUM(D165:D168)</f>
        <v>157277</v>
      </c>
      <c r="E164" s="63">
        <f t="shared" si="40"/>
        <v>196545</v>
      </c>
      <c r="F164" s="64">
        <f t="shared" si="31"/>
        <v>124.9674141800772</v>
      </c>
    </row>
    <row r="165" spans="1:6" ht="12.75" customHeight="1" x14ac:dyDescent="0.2">
      <c r="A165" s="61">
        <v>3211</v>
      </c>
      <c r="B165" s="95" t="s">
        <v>381</v>
      </c>
      <c r="C165" s="62" t="s">
        <v>382</v>
      </c>
      <c r="D165" s="292">
        <v>51</v>
      </c>
      <c r="E165" s="292">
        <v>340</v>
      </c>
      <c r="F165" s="64">
        <f t="shared" si="31"/>
        <v>666.66666666666674</v>
      </c>
    </row>
    <row r="166" spans="1:6" ht="12.75" customHeight="1" x14ac:dyDescent="0.2">
      <c r="A166" s="61">
        <v>3212</v>
      </c>
      <c r="B166" s="95" t="s">
        <v>383</v>
      </c>
      <c r="C166" s="62" t="s">
        <v>384</v>
      </c>
      <c r="D166" s="292">
        <v>154226</v>
      </c>
      <c r="E166" s="292">
        <v>193080</v>
      </c>
      <c r="F166" s="64">
        <f t="shared" si="31"/>
        <v>125.19289873302814</v>
      </c>
    </row>
    <row r="167" spans="1:6" ht="12.75" customHeight="1" x14ac:dyDescent="0.2">
      <c r="A167" s="61">
        <v>3213</v>
      </c>
      <c r="B167" s="95" t="s">
        <v>385</v>
      </c>
      <c r="C167" s="62" t="s">
        <v>386</v>
      </c>
      <c r="D167" s="292">
        <v>3000</v>
      </c>
      <c r="E167" s="292">
        <v>3125</v>
      </c>
      <c r="F167" s="64">
        <f t="shared" si="31"/>
        <v>104.16666666666667</v>
      </c>
    </row>
    <row r="168" spans="1:6" ht="12.75" customHeight="1" x14ac:dyDescent="0.2">
      <c r="A168" s="61">
        <v>3214</v>
      </c>
      <c r="B168" s="95" t="s">
        <v>387</v>
      </c>
      <c r="C168" s="62" t="s">
        <v>388</v>
      </c>
      <c r="D168" s="292"/>
      <c r="E168" s="292"/>
      <c r="F168" s="64" t="str">
        <f t="shared" si="31"/>
        <v>-</v>
      </c>
    </row>
    <row r="169" spans="1:6" ht="12.75" customHeight="1" x14ac:dyDescent="0.2">
      <c r="A169" s="61">
        <v>322</v>
      </c>
      <c r="B169" s="95" t="s">
        <v>389</v>
      </c>
      <c r="C169" s="62" t="s">
        <v>390</v>
      </c>
      <c r="D169" s="63">
        <f t="shared" ref="D169:E169" si="41">SUM(D170:D176)</f>
        <v>613740</v>
      </c>
      <c r="E169" s="63">
        <f t="shared" si="41"/>
        <v>839700</v>
      </c>
      <c r="F169" s="64">
        <f t="shared" si="31"/>
        <v>136.8168931469352</v>
      </c>
    </row>
    <row r="170" spans="1:6" ht="12.75" customHeight="1" x14ac:dyDescent="0.2">
      <c r="A170" s="61">
        <v>3221</v>
      </c>
      <c r="B170" s="95" t="s">
        <v>391</v>
      </c>
      <c r="C170" s="62" t="s">
        <v>392</v>
      </c>
      <c r="D170" s="292">
        <v>56079</v>
      </c>
      <c r="E170" s="292">
        <v>78614</v>
      </c>
      <c r="F170" s="64">
        <f t="shared" si="31"/>
        <v>140.18438274576937</v>
      </c>
    </row>
    <row r="171" spans="1:6" ht="12.75" customHeight="1" x14ac:dyDescent="0.2">
      <c r="A171" s="61">
        <v>3222</v>
      </c>
      <c r="B171" s="95" t="s">
        <v>393</v>
      </c>
      <c r="C171" s="62" t="s">
        <v>394</v>
      </c>
      <c r="D171" s="292">
        <v>430586</v>
      </c>
      <c r="E171" s="292">
        <v>425840</v>
      </c>
      <c r="F171" s="64">
        <f t="shared" si="31"/>
        <v>98.897781163344831</v>
      </c>
    </row>
    <row r="172" spans="1:6" ht="12.75" customHeight="1" x14ac:dyDescent="0.2">
      <c r="A172" s="61">
        <v>3223</v>
      </c>
      <c r="B172" s="95" t="s">
        <v>395</v>
      </c>
      <c r="C172" s="62" t="s">
        <v>396</v>
      </c>
      <c r="D172" s="292">
        <v>89503</v>
      </c>
      <c r="E172" s="292">
        <v>305370</v>
      </c>
      <c r="F172" s="64">
        <f t="shared" si="31"/>
        <v>341.18409438789763</v>
      </c>
    </row>
    <row r="173" spans="1:6" ht="12.75" customHeight="1" x14ac:dyDescent="0.2">
      <c r="A173" s="61">
        <v>3224</v>
      </c>
      <c r="B173" s="95" t="s">
        <v>397</v>
      </c>
      <c r="C173" s="62" t="s">
        <v>398</v>
      </c>
      <c r="D173" s="292">
        <v>20755</v>
      </c>
      <c r="E173" s="292">
        <v>4952</v>
      </c>
      <c r="F173" s="64">
        <f t="shared" si="31"/>
        <v>23.859311009395327</v>
      </c>
    </row>
    <row r="174" spans="1:6" ht="12.75" customHeight="1" x14ac:dyDescent="0.2">
      <c r="A174" s="61">
        <v>3225</v>
      </c>
      <c r="B174" s="95" t="s">
        <v>399</v>
      </c>
      <c r="C174" s="62" t="s">
        <v>400</v>
      </c>
      <c r="D174" s="292">
        <v>16817</v>
      </c>
      <c r="E174" s="292">
        <v>11807</v>
      </c>
      <c r="F174" s="64">
        <f t="shared" si="31"/>
        <v>70.208717369328653</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c r="E176" s="292">
        <v>13117</v>
      </c>
      <c r="F176" s="64" t="str">
        <f t="shared" si="31"/>
        <v>-</v>
      </c>
    </row>
    <row r="177" spans="1:6" ht="12.75" customHeight="1" x14ac:dyDescent="0.2">
      <c r="A177" s="61">
        <v>323</v>
      </c>
      <c r="B177" s="95" t="s">
        <v>405</v>
      </c>
      <c r="C177" s="62" t="s">
        <v>406</v>
      </c>
      <c r="D177" s="63">
        <f t="shared" ref="D177:E177" si="42">SUM(D178:D186)</f>
        <v>371422</v>
      </c>
      <c r="E177" s="63">
        <f t="shared" si="42"/>
        <v>370194</v>
      </c>
      <c r="F177" s="64">
        <f t="shared" si="31"/>
        <v>99.669378765932009</v>
      </c>
    </row>
    <row r="178" spans="1:6" ht="12.75" customHeight="1" x14ac:dyDescent="0.2">
      <c r="A178" s="61">
        <v>3231</v>
      </c>
      <c r="B178" s="95" t="s">
        <v>407</v>
      </c>
      <c r="C178" s="62" t="s">
        <v>408</v>
      </c>
      <c r="D178" s="292">
        <v>18501</v>
      </c>
      <c r="E178" s="292">
        <v>17324</v>
      </c>
      <c r="F178" s="64">
        <f t="shared" si="31"/>
        <v>93.638181719907038</v>
      </c>
    </row>
    <row r="179" spans="1:6" ht="12.75" customHeight="1" x14ac:dyDescent="0.2">
      <c r="A179" s="61">
        <v>3232</v>
      </c>
      <c r="B179" s="95" t="s">
        <v>409</v>
      </c>
      <c r="C179" s="62" t="s">
        <v>410</v>
      </c>
      <c r="D179" s="292">
        <v>51555</v>
      </c>
      <c r="E179" s="292">
        <v>36228</v>
      </c>
      <c r="F179" s="64">
        <f t="shared" si="31"/>
        <v>70.270584812336352</v>
      </c>
    </row>
    <row r="180" spans="1:6" ht="12.75" customHeight="1" x14ac:dyDescent="0.2">
      <c r="A180" s="61">
        <v>3233</v>
      </c>
      <c r="B180" s="95" t="s">
        <v>411</v>
      </c>
      <c r="C180" s="62" t="s">
        <v>412</v>
      </c>
      <c r="D180" s="292">
        <v>18767</v>
      </c>
      <c r="E180" s="292">
        <v>19165</v>
      </c>
      <c r="F180" s="64">
        <f t="shared" si="31"/>
        <v>102.12074385890126</v>
      </c>
    </row>
    <row r="181" spans="1:6" ht="12.75" customHeight="1" x14ac:dyDescent="0.2">
      <c r="A181" s="61">
        <v>3234</v>
      </c>
      <c r="B181" s="95" t="s">
        <v>413</v>
      </c>
      <c r="C181" s="62" t="s">
        <v>414</v>
      </c>
      <c r="D181" s="292">
        <v>70262</v>
      </c>
      <c r="E181" s="292">
        <v>87621</v>
      </c>
      <c r="F181" s="64">
        <f t="shared" si="31"/>
        <v>124.7061000256184</v>
      </c>
    </row>
    <row r="182" spans="1:6" ht="12.75" customHeight="1" x14ac:dyDescent="0.2">
      <c r="A182" s="61">
        <v>3235</v>
      </c>
      <c r="B182" s="95" t="s">
        <v>415</v>
      </c>
      <c r="C182" s="62" t="s">
        <v>416</v>
      </c>
      <c r="D182" s="292"/>
      <c r="E182" s="292"/>
      <c r="F182" s="64" t="str">
        <f t="shared" si="31"/>
        <v>-</v>
      </c>
    </row>
    <row r="183" spans="1:6" ht="12.75" customHeight="1" x14ac:dyDescent="0.2">
      <c r="A183" s="61">
        <v>3236</v>
      </c>
      <c r="B183" s="95" t="s">
        <v>417</v>
      </c>
      <c r="C183" s="62" t="s">
        <v>418</v>
      </c>
      <c r="D183" s="292">
        <v>14646</v>
      </c>
      <c r="E183" s="292">
        <v>19282</v>
      </c>
      <c r="F183" s="64">
        <f t="shared" si="31"/>
        <v>131.65369384132185</v>
      </c>
    </row>
    <row r="184" spans="1:6" ht="12.75" customHeight="1" x14ac:dyDescent="0.2">
      <c r="A184" s="61">
        <v>3237</v>
      </c>
      <c r="B184" s="95" t="s">
        <v>419</v>
      </c>
      <c r="C184" s="62" t="s">
        <v>420</v>
      </c>
      <c r="D184" s="292">
        <v>57784</v>
      </c>
      <c r="E184" s="292">
        <v>86676</v>
      </c>
      <c r="F184" s="64">
        <f t="shared" si="31"/>
        <v>150</v>
      </c>
    </row>
    <row r="185" spans="1:6" ht="12.75" customHeight="1" x14ac:dyDescent="0.2">
      <c r="A185" s="61">
        <v>3238</v>
      </c>
      <c r="B185" s="95" t="s">
        <v>421</v>
      </c>
      <c r="C185" s="62" t="s">
        <v>422</v>
      </c>
      <c r="D185" s="292"/>
      <c r="E185" s="292"/>
      <c r="F185" s="64" t="str">
        <f t="shared" si="31"/>
        <v>-</v>
      </c>
    </row>
    <row r="186" spans="1:6" ht="12.75" customHeight="1" x14ac:dyDescent="0.2">
      <c r="A186" s="61">
        <v>3239</v>
      </c>
      <c r="B186" s="95" t="s">
        <v>423</v>
      </c>
      <c r="C186" s="62" t="s">
        <v>424</v>
      </c>
      <c r="D186" s="292">
        <v>139907</v>
      </c>
      <c r="E186" s="292">
        <v>103898</v>
      </c>
      <c r="F186" s="64">
        <f t="shared" si="31"/>
        <v>74.262188453758569</v>
      </c>
    </row>
    <row r="187" spans="1:6" ht="12.75" customHeight="1" x14ac:dyDescent="0.2">
      <c r="A187" s="61">
        <v>324</v>
      </c>
      <c r="B187" s="95" t="s">
        <v>425</v>
      </c>
      <c r="C187" s="62" t="s">
        <v>426</v>
      </c>
      <c r="D187" s="292"/>
      <c r="E187" s="292"/>
      <c r="F187" s="64" t="str">
        <f t="shared" si="31"/>
        <v>-</v>
      </c>
    </row>
    <row r="188" spans="1:6" ht="12.75" customHeight="1" x14ac:dyDescent="0.2">
      <c r="A188" s="61">
        <v>329</v>
      </c>
      <c r="B188" s="95" t="s">
        <v>427</v>
      </c>
      <c r="C188" s="62" t="s">
        <v>428</v>
      </c>
      <c r="D188" s="63">
        <f t="shared" ref="D188:E188" si="43">SUM(D189:D195)</f>
        <v>31492</v>
      </c>
      <c r="E188" s="63">
        <f t="shared" si="43"/>
        <v>10307</v>
      </c>
      <c r="F188" s="64">
        <f t="shared" si="31"/>
        <v>32.728947034167405</v>
      </c>
    </row>
    <row r="189" spans="1:6" ht="12.75" customHeight="1" x14ac:dyDescent="0.2">
      <c r="A189" s="61">
        <v>3291</v>
      </c>
      <c r="B189" s="237" t="s">
        <v>429</v>
      </c>
      <c r="C189" s="62" t="s">
        <v>430</v>
      </c>
      <c r="D189" s="292">
        <v>6007</v>
      </c>
      <c r="E189" s="292">
        <v>7286</v>
      </c>
      <c r="F189" s="64">
        <f t="shared" si="31"/>
        <v>121.29182620276345</v>
      </c>
    </row>
    <row r="190" spans="1:6" ht="12.75" customHeight="1" x14ac:dyDescent="0.2">
      <c r="A190" s="61">
        <v>3292</v>
      </c>
      <c r="B190" s="95" t="s">
        <v>431</v>
      </c>
      <c r="C190" s="62" t="s">
        <v>432</v>
      </c>
      <c r="D190" s="292">
        <v>3426</v>
      </c>
      <c r="E190" s="292">
        <v>696</v>
      </c>
      <c r="F190" s="64">
        <f t="shared" si="31"/>
        <v>20.315236427320489</v>
      </c>
    </row>
    <row r="191" spans="1:6" ht="12.75" customHeight="1" x14ac:dyDescent="0.2">
      <c r="A191" s="61">
        <v>3293</v>
      </c>
      <c r="B191" s="95" t="s">
        <v>433</v>
      </c>
      <c r="C191" s="62" t="s">
        <v>434</v>
      </c>
      <c r="D191" s="292">
        <v>140</v>
      </c>
      <c r="E191" s="292"/>
      <c r="F191" s="64">
        <f t="shared" si="31"/>
        <v>0</v>
      </c>
    </row>
    <row r="192" spans="1:6" ht="12.75" customHeight="1" x14ac:dyDescent="0.2">
      <c r="A192" s="61">
        <v>3294</v>
      </c>
      <c r="B192" s="95" t="s">
        <v>435</v>
      </c>
      <c r="C192" s="62" t="s">
        <v>436</v>
      </c>
      <c r="D192" s="292"/>
      <c r="E192" s="292"/>
      <c r="F192" s="64" t="str">
        <f t="shared" si="31"/>
        <v>-</v>
      </c>
    </row>
    <row r="193" spans="1:6" ht="12.75" customHeight="1" x14ac:dyDescent="0.2">
      <c r="A193" s="61">
        <v>3295</v>
      </c>
      <c r="B193" s="95" t="s">
        <v>437</v>
      </c>
      <c r="C193" s="62" t="s">
        <v>438</v>
      </c>
      <c r="D193" s="292">
        <v>13831</v>
      </c>
      <c r="E193" s="292"/>
      <c r="F193" s="64">
        <f t="shared" si="31"/>
        <v>0</v>
      </c>
    </row>
    <row r="194" spans="1:6" ht="12.75" customHeight="1" x14ac:dyDescent="0.2">
      <c r="A194" s="61" t="s">
        <v>439</v>
      </c>
      <c r="B194" s="95" t="s">
        <v>440</v>
      </c>
      <c r="C194" s="62" t="s">
        <v>439</v>
      </c>
      <c r="D194" s="292"/>
      <c r="E194" s="292"/>
      <c r="F194" s="64" t="str">
        <f t="shared" si="31"/>
        <v>-</v>
      </c>
    </row>
    <row r="195" spans="1:6" ht="12.75" customHeight="1" x14ac:dyDescent="0.2">
      <c r="A195" s="61">
        <v>3299</v>
      </c>
      <c r="B195" s="95" t="s">
        <v>441</v>
      </c>
      <c r="C195" s="62" t="s">
        <v>442</v>
      </c>
      <c r="D195" s="292">
        <v>8088</v>
      </c>
      <c r="E195" s="292">
        <v>2325</v>
      </c>
      <c r="F195" s="64">
        <f t="shared" si="31"/>
        <v>28.746290801186941</v>
      </c>
    </row>
    <row r="196" spans="1:6" ht="12.75" customHeight="1" x14ac:dyDescent="0.2">
      <c r="A196" s="61">
        <v>34</v>
      </c>
      <c r="B196" s="237" t="s">
        <v>443</v>
      </c>
      <c r="C196" s="62" t="s">
        <v>444</v>
      </c>
      <c r="D196" s="63">
        <f t="shared" ref="D196:E196" si="44">D197+D202+D210</f>
        <v>1572</v>
      </c>
      <c r="E196" s="63">
        <f t="shared" si="44"/>
        <v>1589</v>
      </c>
      <c r="F196" s="64">
        <f t="shared" si="31"/>
        <v>101.08142493638677</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0</v>
      </c>
      <c r="E202" s="63">
        <f t="shared" si="46"/>
        <v>0</v>
      </c>
      <c r="F202" s="64" t="str">
        <f t="shared" si="31"/>
        <v>-</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c r="E204" s="292"/>
      <c r="F204" s="64" t="str">
        <f t="shared" si="31"/>
        <v>-</v>
      </c>
    </row>
    <row r="205" spans="1:6" ht="24" x14ac:dyDescent="0.2">
      <c r="A205" s="61">
        <v>3423</v>
      </c>
      <c r="B205" s="237" t="s">
        <v>461</v>
      </c>
      <c r="C205" s="62" t="s">
        <v>462</v>
      </c>
      <c r="D205" s="292"/>
      <c r="E205" s="292"/>
      <c r="F205" s="64" t="str">
        <f t="shared" si="31"/>
        <v>-</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1572</v>
      </c>
      <c r="E210" s="63">
        <f t="shared" si="47"/>
        <v>1589</v>
      </c>
      <c r="F210" s="64">
        <f t="shared" si="31"/>
        <v>101.08142493638677</v>
      </c>
    </row>
    <row r="211" spans="1:6" ht="12.75" customHeight="1" x14ac:dyDescent="0.2">
      <c r="A211" s="61">
        <v>3431</v>
      </c>
      <c r="B211" s="237" t="s">
        <v>473</v>
      </c>
      <c r="C211" s="62" t="s">
        <v>474</v>
      </c>
      <c r="D211" s="292">
        <v>1572</v>
      </c>
      <c r="E211" s="292">
        <v>1589</v>
      </c>
      <c r="F211" s="64">
        <f t="shared" si="31"/>
        <v>101.08142493638677</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c r="E213" s="292"/>
      <c r="F213" s="64" t="str">
        <f t="shared" si="31"/>
        <v>-</v>
      </c>
    </row>
    <row r="214" spans="1:6" ht="12.75" customHeight="1" x14ac:dyDescent="0.2">
      <c r="A214" s="61">
        <v>3434</v>
      </c>
      <c r="B214" s="95" t="s">
        <v>479</v>
      </c>
      <c r="C214" s="62" t="s">
        <v>480</v>
      </c>
      <c r="D214" s="292"/>
      <c r="E214" s="292"/>
      <c r="F214" s="64" t="str">
        <f t="shared" si="31"/>
        <v>-</v>
      </c>
    </row>
    <row r="215" spans="1:6" ht="12.75" customHeight="1" x14ac:dyDescent="0.2">
      <c r="A215" s="61">
        <v>35</v>
      </c>
      <c r="B215" s="95" t="s">
        <v>481</v>
      </c>
      <c r="C215" s="62" t="s">
        <v>482</v>
      </c>
      <c r="D215" s="63">
        <f t="shared" ref="D215:E215" si="48">D216+D219+D223</f>
        <v>0</v>
      </c>
      <c r="E215" s="63">
        <f t="shared" si="48"/>
        <v>0</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0</v>
      </c>
      <c r="E219" s="63">
        <f t="shared" si="50"/>
        <v>0</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c r="E222" s="292"/>
      <c r="F222" s="64" t="str">
        <f t="shared" si="31"/>
        <v>-</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0</v>
      </c>
      <c r="E231" s="63">
        <f t="shared" si="55"/>
        <v>0</v>
      </c>
      <c r="F231" s="64" t="str">
        <f t="shared" si="52"/>
        <v>-</v>
      </c>
    </row>
    <row r="232" spans="1:6" ht="12.75" customHeight="1" x14ac:dyDescent="0.2">
      <c r="A232" s="61">
        <v>3631</v>
      </c>
      <c r="B232" s="95" t="s">
        <v>515</v>
      </c>
      <c r="C232" s="62" t="s">
        <v>516</v>
      </c>
      <c r="D232" s="292"/>
      <c r="E232" s="292"/>
      <c r="F232" s="64" t="str">
        <f t="shared" si="52"/>
        <v>-</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0</v>
      </c>
      <c r="E236" s="63">
        <f t="shared" si="56"/>
        <v>0</v>
      </c>
      <c r="F236" s="64" t="str">
        <f t="shared" ref="F236:F238" si="57">IF(D236&lt;&gt;0,IF(E236/D236&gt;=100,"&gt;&gt;100",E236/D236*100),"-")</f>
        <v>-</v>
      </c>
    </row>
    <row r="237" spans="1:6" ht="12.75" customHeight="1" x14ac:dyDescent="0.2">
      <c r="A237" s="61" t="s">
        <v>525</v>
      </c>
      <c r="B237" s="95" t="s">
        <v>526</v>
      </c>
      <c r="C237" s="62" t="s">
        <v>525</v>
      </c>
      <c r="D237" s="292"/>
      <c r="E237" s="292"/>
      <c r="F237" s="64" t="str">
        <f t="shared" si="57"/>
        <v>-</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0</v>
      </c>
      <c r="E240" s="63">
        <f t="shared" si="58"/>
        <v>0</v>
      </c>
      <c r="F240" s="64" t="str">
        <f t="shared" ref="F240:F241" si="59">IF(D240&lt;&gt;0,IF(E240/D240&gt;=100,"&gt;&gt;100",E240/D240*100),"-")</f>
        <v>-</v>
      </c>
    </row>
    <row r="241" spans="1:6" ht="24" x14ac:dyDescent="0.2">
      <c r="A241" s="61">
        <v>3672</v>
      </c>
      <c r="B241" s="95" t="s">
        <v>533</v>
      </c>
      <c r="C241" s="62" t="s">
        <v>534</v>
      </c>
      <c r="D241" s="292"/>
      <c r="E241" s="292"/>
      <c r="F241" s="64" t="str">
        <f t="shared" si="59"/>
        <v>-</v>
      </c>
    </row>
    <row r="242" spans="1:6" ht="24" x14ac:dyDescent="0.2">
      <c r="A242" s="61">
        <v>3673</v>
      </c>
      <c r="B242" s="95" t="s">
        <v>535</v>
      </c>
      <c r="C242" s="62" t="s">
        <v>536</v>
      </c>
      <c r="D242" s="292"/>
      <c r="E242" s="292"/>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0</v>
      </c>
      <c r="E252" s="63">
        <f t="shared" si="63"/>
        <v>0</v>
      </c>
      <c r="F252" s="64" t="str">
        <f t="shared" ref="F252:F257" si="64">IF(D252&lt;&gt;0,IF(E252/D252&gt;=100,"&gt;&gt;100",E252/D252*100),"-")</f>
        <v>-</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0</v>
      </c>
      <c r="E259" s="63">
        <f t="shared" si="66"/>
        <v>0</v>
      </c>
      <c r="F259" s="64" t="str">
        <f t="shared" ref="F259:F261" si="67">IF(D259&lt;&gt;0,IF(E259/D259&gt;=100,"&gt;&gt;100",E259/D259*100),"-")</f>
        <v>-</v>
      </c>
    </row>
    <row r="260" spans="1:6" ht="12.75" customHeight="1" x14ac:dyDescent="0.2">
      <c r="A260" s="61">
        <v>3721</v>
      </c>
      <c r="B260" s="95" t="s">
        <v>567</v>
      </c>
      <c r="C260" s="62" t="s">
        <v>568</v>
      </c>
      <c r="D260" s="292"/>
      <c r="E260" s="292"/>
      <c r="F260" s="64" t="str">
        <f t="shared" si="67"/>
        <v>-</v>
      </c>
    </row>
    <row r="261" spans="1:6" ht="12.75" customHeight="1" x14ac:dyDescent="0.2">
      <c r="A261" s="61">
        <v>3722</v>
      </c>
      <c r="B261" s="95" t="s">
        <v>569</v>
      </c>
      <c r="C261" s="62" t="s">
        <v>570</v>
      </c>
      <c r="D261" s="292"/>
      <c r="E261" s="292"/>
      <c r="F261" s="64" t="str">
        <f t="shared" si="67"/>
        <v>-</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575</v>
      </c>
      <c r="C264" s="62" t="s">
        <v>576</v>
      </c>
      <c r="D264" s="63">
        <f t="shared" ref="D264:E264" si="70">SUM(D265:D267)</f>
        <v>0</v>
      </c>
      <c r="E264" s="63">
        <f t="shared" si="70"/>
        <v>0</v>
      </c>
      <c r="F264" s="64" t="str">
        <f t="shared" si="69"/>
        <v>-</v>
      </c>
    </row>
    <row r="265" spans="1:6" ht="12.75" customHeight="1" x14ac:dyDescent="0.2">
      <c r="A265" s="61">
        <v>3811</v>
      </c>
      <c r="B265" s="95" t="s">
        <v>577</v>
      </c>
      <c r="C265" s="62" t="s">
        <v>578</v>
      </c>
      <c r="D265" s="292"/>
      <c r="E265" s="292"/>
      <c r="F265" s="64" t="str">
        <f t="shared" si="69"/>
        <v>-</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585</v>
      </c>
      <c r="C269" s="62" t="s">
        <v>586</v>
      </c>
      <c r="D269" s="292"/>
      <c r="E269" s="292"/>
      <c r="F269" s="64" t="str">
        <f t="shared" si="72"/>
        <v>-</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595</v>
      </c>
      <c r="C274" s="62" t="s">
        <v>596</v>
      </c>
      <c r="D274" s="292"/>
      <c r="E274" s="292"/>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0</v>
      </c>
      <c r="E279" s="63">
        <f t="shared" si="75"/>
        <v>0</v>
      </c>
      <c r="F279" s="64" t="str">
        <f t="shared" si="74"/>
        <v>-</v>
      </c>
    </row>
    <row r="280" spans="1:6" ht="24" x14ac:dyDescent="0.2">
      <c r="A280" s="61">
        <v>3861</v>
      </c>
      <c r="B280" s="95" t="s">
        <v>606</v>
      </c>
      <c r="C280" s="62" t="s">
        <v>607</v>
      </c>
      <c r="D280" s="292"/>
      <c r="E280" s="292"/>
      <c r="F280" s="64" t="str">
        <f t="shared" si="74"/>
        <v>-</v>
      </c>
    </row>
    <row r="281" spans="1:6" ht="24"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6274686</v>
      </c>
      <c r="E289" s="63">
        <f t="shared" si="79"/>
        <v>7369710</v>
      </c>
      <c r="F289" s="64">
        <f t="shared" si="76"/>
        <v>117.45145494133094</v>
      </c>
    </row>
    <row r="290" spans="1:6" ht="12.75" customHeight="1" x14ac:dyDescent="0.2">
      <c r="A290" s="61" t="s">
        <v>616</v>
      </c>
      <c r="B290" s="95" t="s">
        <v>627</v>
      </c>
      <c r="C290" s="62" t="s">
        <v>628</v>
      </c>
      <c r="D290" s="63">
        <f>IF(D6&gt;=D289,D6-D289,0)</f>
        <v>45935</v>
      </c>
      <c r="E290" s="63">
        <f>IF(E6&gt;=E289,E6-E289,0)</f>
        <v>230432</v>
      </c>
      <c r="F290" s="64">
        <f t="shared" si="76"/>
        <v>501.64798084249486</v>
      </c>
    </row>
    <row r="291" spans="1:6" ht="12.75" customHeight="1" x14ac:dyDescent="0.2">
      <c r="A291" s="61" t="s">
        <v>616</v>
      </c>
      <c r="B291" s="95" t="s">
        <v>629</v>
      </c>
      <c r="C291" s="62" t="s">
        <v>630</v>
      </c>
      <c r="D291" s="63">
        <f>IF(D289&gt;=D6,D289-D6,0)</f>
        <v>0</v>
      </c>
      <c r="E291" s="63">
        <f>IF(E289&gt;=E6,E289-E6,0)</f>
        <v>0</v>
      </c>
      <c r="F291" s="64" t="str">
        <f t="shared" si="76"/>
        <v>-</v>
      </c>
    </row>
    <row r="292" spans="1:6" ht="12.75" customHeight="1" x14ac:dyDescent="0.2">
      <c r="A292" s="61">
        <v>92211</v>
      </c>
      <c r="B292" s="95" t="s">
        <v>631</v>
      </c>
      <c r="C292" s="62" t="s">
        <v>632</v>
      </c>
      <c r="D292" s="292"/>
      <c r="E292" s="292"/>
      <c r="F292" s="64" t="str">
        <f t="shared" si="76"/>
        <v>-</v>
      </c>
    </row>
    <row r="293" spans="1:6" ht="12.75" customHeight="1" x14ac:dyDescent="0.2">
      <c r="A293" s="61">
        <v>92221</v>
      </c>
      <c r="B293" s="95" t="s">
        <v>633</v>
      </c>
      <c r="C293" s="62" t="s">
        <v>634</v>
      </c>
      <c r="D293" s="292">
        <v>244717</v>
      </c>
      <c r="E293" s="292">
        <v>521887</v>
      </c>
      <c r="F293" s="64">
        <f t="shared" si="76"/>
        <v>213.26144076627287</v>
      </c>
    </row>
    <row r="294" spans="1:6" ht="12.75" customHeight="1" x14ac:dyDescent="0.2">
      <c r="A294" s="61">
        <v>96</v>
      </c>
      <c r="B294" s="95" t="s">
        <v>635</v>
      </c>
      <c r="C294" s="62" t="s">
        <v>636</v>
      </c>
      <c r="D294" s="292"/>
      <c r="E294" s="292"/>
      <c r="F294" s="64" t="str">
        <f t="shared" si="76"/>
        <v>-</v>
      </c>
    </row>
    <row r="295" spans="1:6" ht="24" x14ac:dyDescent="0.2">
      <c r="A295" s="61">
        <v>9661</v>
      </c>
      <c r="B295" s="95" t="s">
        <v>637</v>
      </c>
      <c r="C295" s="62" t="s">
        <v>638</v>
      </c>
      <c r="D295" s="292"/>
      <c r="E295" s="292"/>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0</v>
      </c>
      <c r="E298" s="63">
        <f t="shared" si="80"/>
        <v>0</v>
      </c>
      <c r="F298" s="64" t="str">
        <f t="shared" ref="F298:F418" si="81">IF(D298&lt;&gt;0,IF(E298/D298&gt;=100,"&gt;&gt;100",E298/D298*100),"-")</f>
        <v>-</v>
      </c>
    </row>
    <row r="299" spans="1:6" ht="12.75" customHeight="1" x14ac:dyDescent="0.2">
      <c r="A299" s="61">
        <v>71</v>
      </c>
      <c r="B299" s="95" t="s">
        <v>644</v>
      </c>
      <c r="C299" s="62" t="s">
        <v>645</v>
      </c>
      <c r="D299" s="63">
        <f t="shared" ref="D299:E299" si="82">D300+D304</f>
        <v>0</v>
      </c>
      <c r="E299" s="63">
        <f t="shared" si="82"/>
        <v>0</v>
      </c>
      <c r="F299" s="64" t="str">
        <f t="shared" si="81"/>
        <v>-</v>
      </c>
    </row>
    <row r="300" spans="1:6" ht="24" x14ac:dyDescent="0.2">
      <c r="A300" s="61">
        <v>711</v>
      </c>
      <c r="B300" s="95" t="s">
        <v>646</v>
      </c>
      <c r="C300" s="62" t="s">
        <v>647</v>
      </c>
      <c r="D300" s="63">
        <f t="shared" ref="D300:E300" si="83">SUM(D301:D303)</f>
        <v>0</v>
      </c>
      <c r="E300" s="63">
        <f t="shared" si="83"/>
        <v>0</v>
      </c>
      <c r="F300" s="64" t="str">
        <f t="shared" si="81"/>
        <v>-</v>
      </c>
    </row>
    <row r="301" spans="1:6" ht="12.75" customHeight="1" x14ac:dyDescent="0.2">
      <c r="A301" s="61">
        <v>7111</v>
      </c>
      <c r="B301" s="95" t="s">
        <v>648</v>
      </c>
      <c r="C301" s="62" t="s">
        <v>649</v>
      </c>
      <c r="D301" s="292"/>
      <c r="E301" s="292"/>
      <c r="F301" s="64" t="str">
        <f t="shared" si="81"/>
        <v>-</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0</v>
      </c>
      <c r="E311" s="63">
        <f t="shared" si="85"/>
        <v>0</v>
      </c>
      <c r="F311" s="64" t="str">
        <f t="shared" si="81"/>
        <v>-</v>
      </c>
    </row>
    <row r="312" spans="1:6" ht="12.75" customHeight="1" x14ac:dyDescent="0.2">
      <c r="A312" s="61">
        <v>721</v>
      </c>
      <c r="B312" s="95" t="s">
        <v>670</v>
      </c>
      <c r="C312" s="62" t="s">
        <v>671</v>
      </c>
      <c r="D312" s="63">
        <f t="shared" ref="D312:E312" si="86">SUM(D313:D316)</f>
        <v>0</v>
      </c>
      <c r="E312" s="63">
        <f t="shared" si="86"/>
        <v>0</v>
      </c>
      <c r="F312" s="64" t="str">
        <f t="shared" si="81"/>
        <v>-</v>
      </c>
    </row>
    <row r="313" spans="1:6" ht="12.75" customHeight="1" x14ac:dyDescent="0.2">
      <c r="A313" s="61">
        <v>7211</v>
      </c>
      <c r="B313" s="95" t="s">
        <v>672</v>
      </c>
      <c r="C313" s="62" t="s">
        <v>673</v>
      </c>
      <c r="D313" s="292"/>
      <c r="E313" s="292"/>
      <c r="F313" s="64" t="str">
        <f t="shared" si="81"/>
        <v>-</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0</v>
      </c>
      <c r="E350" s="63">
        <f t="shared" si="95"/>
        <v>6063</v>
      </c>
      <c r="F350" s="64" t="str">
        <f t="shared" si="81"/>
        <v>-</v>
      </c>
    </row>
    <row r="351" spans="1:6" ht="12.75" customHeight="1" x14ac:dyDescent="0.2">
      <c r="A351" s="61">
        <v>41</v>
      </c>
      <c r="B351" s="95" t="s">
        <v>748</v>
      </c>
      <c r="C351" s="62" t="s">
        <v>749</v>
      </c>
      <c r="D351" s="63">
        <f t="shared" ref="D351:E351" si="96">D352+D356</f>
        <v>0</v>
      </c>
      <c r="E351" s="63">
        <f t="shared" si="96"/>
        <v>0</v>
      </c>
      <c r="F351" s="64" t="str">
        <f t="shared" si="81"/>
        <v>-</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0</v>
      </c>
      <c r="E356" s="63">
        <f t="shared" si="98"/>
        <v>0</v>
      </c>
      <c r="F356" s="64" t="str">
        <f t="shared" si="81"/>
        <v>-</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4" x14ac:dyDescent="0.2">
      <c r="A363" s="61">
        <v>42</v>
      </c>
      <c r="B363" s="237" t="s">
        <v>764</v>
      </c>
      <c r="C363" s="62" t="s">
        <v>765</v>
      </c>
      <c r="D363" s="63">
        <f t="shared" ref="D363:E363" si="99">D364+D369+D378+D383+D388+D391</f>
        <v>0</v>
      </c>
      <c r="E363" s="63">
        <f t="shared" si="99"/>
        <v>6063</v>
      </c>
      <c r="F363" s="64" t="str">
        <f t="shared" si="81"/>
        <v>-</v>
      </c>
    </row>
    <row r="364" spans="1:6" ht="12.75" customHeight="1" x14ac:dyDescent="0.2">
      <c r="A364" s="61">
        <v>421</v>
      </c>
      <c r="B364" s="95" t="s">
        <v>766</v>
      </c>
      <c r="C364" s="62" t="s">
        <v>767</v>
      </c>
      <c r="D364" s="63">
        <f t="shared" ref="D364:E364" si="100">SUM(D365:D368)</f>
        <v>0</v>
      </c>
      <c r="E364" s="63">
        <f t="shared" si="100"/>
        <v>0</v>
      </c>
      <c r="F364" s="64" t="str">
        <f t="shared" si="81"/>
        <v>-</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c r="E366" s="292"/>
      <c r="F366" s="64" t="str">
        <f t="shared" si="81"/>
        <v>-</v>
      </c>
    </row>
    <row r="367" spans="1:6" ht="12.75" customHeight="1" x14ac:dyDescent="0.2">
      <c r="A367" s="61">
        <v>4213</v>
      </c>
      <c r="B367" s="95" t="s">
        <v>676</v>
      </c>
      <c r="C367" s="62" t="s">
        <v>770</v>
      </c>
      <c r="D367" s="292"/>
      <c r="E367" s="292"/>
      <c r="F367" s="64" t="str">
        <f t="shared" si="81"/>
        <v>-</v>
      </c>
    </row>
    <row r="368" spans="1:6" ht="12.75" customHeight="1" x14ac:dyDescent="0.2">
      <c r="A368" s="61">
        <v>4214</v>
      </c>
      <c r="B368" s="95" t="s">
        <v>678</v>
      </c>
      <c r="C368" s="62" t="s">
        <v>771</v>
      </c>
      <c r="D368" s="292"/>
      <c r="E368" s="292"/>
      <c r="F368" s="64" t="str">
        <f t="shared" si="81"/>
        <v>-</v>
      </c>
    </row>
    <row r="369" spans="1:6" ht="12.75" customHeight="1" x14ac:dyDescent="0.2">
      <c r="A369" s="61">
        <v>422</v>
      </c>
      <c r="B369" s="95" t="s">
        <v>772</v>
      </c>
      <c r="C369" s="62" t="s">
        <v>773</v>
      </c>
      <c r="D369" s="63">
        <f t="shared" ref="D369:E369" si="101">SUM(D370:D377)</f>
        <v>0</v>
      </c>
      <c r="E369" s="63">
        <f t="shared" si="101"/>
        <v>6063</v>
      </c>
      <c r="F369" s="64" t="str">
        <f t="shared" si="81"/>
        <v>-</v>
      </c>
    </row>
    <row r="370" spans="1:6" ht="12.75" customHeight="1" x14ac:dyDescent="0.2">
      <c r="A370" s="61">
        <v>4221</v>
      </c>
      <c r="B370" s="95" t="s">
        <v>682</v>
      </c>
      <c r="C370" s="62" t="s">
        <v>774</v>
      </c>
      <c r="D370" s="292"/>
      <c r="E370" s="292"/>
      <c r="F370" s="64" t="str">
        <f t="shared" si="81"/>
        <v>-</v>
      </c>
    </row>
    <row r="371" spans="1:6" ht="12.75" customHeight="1" x14ac:dyDescent="0.2">
      <c r="A371" s="61">
        <v>4222</v>
      </c>
      <c r="B371" s="95" t="s">
        <v>775</v>
      </c>
      <c r="C371" s="62" t="s">
        <v>776</v>
      </c>
      <c r="D371" s="292"/>
      <c r="E371" s="292"/>
      <c r="F371" s="64" t="str">
        <f t="shared" si="81"/>
        <v>-</v>
      </c>
    </row>
    <row r="372" spans="1:6" ht="12.75" customHeight="1" x14ac:dyDescent="0.2">
      <c r="A372" s="61">
        <v>4223</v>
      </c>
      <c r="B372" s="95" t="s">
        <v>686</v>
      </c>
      <c r="C372" s="62" t="s">
        <v>777</v>
      </c>
      <c r="D372" s="292"/>
      <c r="E372" s="292"/>
      <c r="F372" s="64" t="str">
        <f t="shared" si="81"/>
        <v>-</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v>6063</v>
      </c>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c r="E376" s="292"/>
      <c r="F376" s="64" t="str">
        <f t="shared" si="81"/>
        <v>-</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c r="E384" s="292"/>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0</v>
      </c>
      <c r="E391" s="63">
        <f t="shared" si="105"/>
        <v>0</v>
      </c>
      <c r="F391" s="64" t="str">
        <f t="shared" si="81"/>
        <v>-</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c r="E394" s="292"/>
      <c r="F394" s="64" t="str">
        <f t="shared" si="81"/>
        <v>-</v>
      </c>
    </row>
    <row r="395" spans="1:6" ht="12.75" customHeight="1" x14ac:dyDescent="0.2">
      <c r="A395" s="61">
        <v>4264</v>
      </c>
      <c r="B395" s="95" t="s">
        <v>732</v>
      </c>
      <c r="C395" s="62" t="s">
        <v>806</v>
      </c>
      <c r="D395" s="292"/>
      <c r="E395" s="292"/>
      <c r="F395" s="64" t="str">
        <f t="shared" si="81"/>
        <v>-</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0</v>
      </c>
      <c r="E402" s="63">
        <f t="shared" si="109"/>
        <v>0</v>
      </c>
      <c r="F402" s="64" t="str">
        <f t="shared" si="81"/>
        <v>-</v>
      </c>
    </row>
    <row r="403" spans="1:6" ht="12.75" customHeight="1" x14ac:dyDescent="0.2">
      <c r="A403" s="61">
        <v>451</v>
      </c>
      <c r="B403" s="95" t="s">
        <v>819</v>
      </c>
      <c r="C403" s="62" t="s">
        <v>820</v>
      </c>
      <c r="D403" s="292"/>
      <c r="E403" s="292"/>
      <c r="F403" s="64" t="str">
        <f t="shared" si="81"/>
        <v>-</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0</v>
      </c>
      <c r="E408" s="63">
        <f t="shared" si="111"/>
        <v>6063</v>
      </c>
      <c r="F408" s="64" t="str">
        <f t="shared" si="81"/>
        <v>-</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c r="E410" s="292"/>
      <c r="F410" s="64" t="str">
        <f t="shared" si="81"/>
        <v>-</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6320621</v>
      </c>
      <c r="E412" s="63">
        <f>E6+E298</f>
        <v>7600142</v>
      </c>
      <c r="F412" s="64">
        <f t="shared" si="81"/>
        <v>120.24359631751373</v>
      </c>
    </row>
    <row r="413" spans="1:6" ht="12.75" customHeight="1" x14ac:dyDescent="0.2">
      <c r="A413" s="61" t="s">
        <v>616</v>
      </c>
      <c r="B413" s="95" t="s">
        <v>839</v>
      </c>
      <c r="C413" s="62" t="s">
        <v>840</v>
      </c>
      <c r="D413" s="63">
        <f t="shared" ref="D413:E413" si="112">D289+D350</f>
        <v>6274686</v>
      </c>
      <c r="E413" s="63">
        <f t="shared" si="112"/>
        <v>7375773</v>
      </c>
      <c r="F413" s="64">
        <f t="shared" si="81"/>
        <v>117.54808129044225</v>
      </c>
    </row>
    <row r="414" spans="1:6" ht="12.75" customHeight="1" x14ac:dyDescent="0.2">
      <c r="A414" s="61" t="s">
        <v>616</v>
      </c>
      <c r="B414" s="95" t="s">
        <v>841</v>
      </c>
      <c r="C414" s="62" t="s">
        <v>842</v>
      </c>
      <c r="D414" s="63">
        <f t="shared" ref="D414:E414" si="113">IF(D412&gt;=D413,D412-D413,0)</f>
        <v>45935</v>
      </c>
      <c r="E414" s="63">
        <f t="shared" si="113"/>
        <v>224369</v>
      </c>
      <c r="F414" s="64">
        <f t="shared" si="81"/>
        <v>488.44889517796889</v>
      </c>
    </row>
    <row r="415" spans="1:6" ht="12.75" customHeight="1" x14ac:dyDescent="0.2">
      <c r="A415" s="61" t="s">
        <v>616</v>
      </c>
      <c r="B415" s="95" t="s">
        <v>843</v>
      </c>
      <c r="C415" s="62" t="s">
        <v>844</v>
      </c>
      <c r="D415" s="63">
        <f t="shared" ref="D415:E415" si="114">IF(D413&gt;=D412,D413-D412,0)</f>
        <v>0</v>
      </c>
      <c r="E415" s="63">
        <f t="shared" si="114"/>
        <v>0</v>
      </c>
      <c r="F415" s="64" t="str">
        <f t="shared" si="81"/>
        <v>-</v>
      </c>
    </row>
    <row r="416" spans="1:6" ht="12.75" customHeight="1" x14ac:dyDescent="0.2">
      <c r="A416" s="73" t="s">
        <v>845</v>
      </c>
      <c r="B416" s="237" t="s">
        <v>846</v>
      </c>
      <c r="C416" s="74" t="s">
        <v>847</v>
      </c>
      <c r="D416" s="63">
        <f t="shared" ref="D416:E416" si="115">IF(D292-D293+D409-D410&gt;=0,D292-D293+D409-D410,0)</f>
        <v>0</v>
      </c>
      <c r="E416" s="63">
        <f t="shared" si="115"/>
        <v>0</v>
      </c>
      <c r="F416" s="64" t="str">
        <f t="shared" si="81"/>
        <v>-</v>
      </c>
    </row>
    <row r="417" spans="1:6" ht="12.75" customHeight="1" x14ac:dyDescent="0.2">
      <c r="A417" s="73" t="s">
        <v>845</v>
      </c>
      <c r="B417" s="95" t="s">
        <v>848</v>
      </c>
      <c r="C417" s="74" t="s">
        <v>849</v>
      </c>
      <c r="D417" s="63">
        <f t="shared" ref="D417:E417" si="116">IF(D293-D292+D410-D409&gt;=0,D293-D292+D410-D409,0)</f>
        <v>244717</v>
      </c>
      <c r="E417" s="63">
        <f t="shared" si="116"/>
        <v>521887</v>
      </c>
      <c r="F417" s="64">
        <f t="shared" si="81"/>
        <v>213.26144076627287</v>
      </c>
    </row>
    <row r="418" spans="1:6" ht="12.75" customHeight="1" x14ac:dyDescent="0.2">
      <c r="A418" s="68" t="s">
        <v>850</v>
      </c>
      <c r="B418" s="98" t="s">
        <v>851</v>
      </c>
      <c r="C418" s="69" t="s">
        <v>852</v>
      </c>
      <c r="D418" s="75">
        <f t="shared" ref="D418:E418" si="117">D294+D411</f>
        <v>0</v>
      </c>
      <c r="E418" s="75">
        <f t="shared" si="117"/>
        <v>0</v>
      </c>
      <c r="F418" s="70" t="str">
        <f t="shared" si="81"/>
        <v>-</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0</v>
      </c>
      <c r="E484" s="63">
        <f t="shared" si="137"/>
        <v>0</v>
      </c>
      <c r="F484" s="64" t="str">
        <f t="shared" si="119"/>
        <v>-</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0</v>
      </c>
      <c r="E495" s="63">
        <f t="shared" si="140"/>
        <v>0</v>
      </c>
      <c r="F495" s="64" t="str">
        <f t="shared" si="119"/>
        <v>-</v>
      </c>
    </row>
    <row r="496" spans="1:6" ht="12.75" customHeight="1" x14ac:dyDescent="0.2">
      <c r="A496" s="61">
        <v>8443</v>
      </c>
      <c r="B496" s="95" t="s">
        <v>1006</v>
      </c>
      <c r="C496" s="62" t="s">
        <v>1007</v>
      </c>
      <c r="D496" s="292"/>
      <c r="E496" s="292"/>
      <c r="F496" s="64" t="str">
        <f t="shared" si="119"/>
        <v>-</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0</v>
      </c>
      <c r="E528" s="63">
        <f t="shared" si="148"/>
        <v>0</v>
      </c>
      <c r="F528" s="64" t="str">
        <f t="shared" si="119"/>
        <v>-</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0</v>
      </c>
      <c r="E593" s="63">
        <f t="shared" si="167"/>
        <v>0</v>
      </c>
      <c r="F593" s="64" t="str">
        <f t="shared" si="119"/>
        <v>-</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0</v>
      </c>
      <c r="E599" s="63">
        <f t="shared" si="169"/>
        <v>0</v>
      </c>
      <c r="F599" s="64" t="str">
        <f t="shared" si="119"/>
        <v>-</v>
      </c>
    </row>
    <row r="600" spans="1:6" ht="12.75" customHeight="1" x14ac:dyDescent="0.2">
      <c r="A600" s="61">
        <v>5422</v>
      </c>
      <c r="B600" s="95" t="s">
        <v>1205</v>
      </c>
      <c r="C600" s="62" t="s">
        <v>1206</v>
      </c>
      <c r="D600" s="292"/>
      <c r="E600" s="292"/>
      <c r="F600" s="64" t="str">
        <f t="shared" si="119"/>
        <v>-</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0</v>
      </c>
      <c r="E605" s="63">
        <f t="shared" si="171"/>
        <v>0</v>
      </c>
      <c r="F605" s="64" t="str">
        <f t="shared" si="119"/>
        <v>-</v>
      </c>
    </row>
    <row r="606" spans="1:6" ht="24" x14ac:dyDescent="0.2">
      <c r="A606" s="61">
        <v>5443</v>
      </c>
      <c r="B606" s="95" t="s">
        <v>1217</v>
      </c>
      <c r="C606" s="62" t="s">
        <v>1218</v>
      </c>
      <c r="D606" s="292"/>
      <c r="E606" s="292"/>
      <c r="F606" s="64" t="str">
        <f t="shared" si="119"/>
        <v>-</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0</v>
      </c>
      <c r="F617" s="64" t="str">
        <f t="shared" si="119"/>
        <v>-</v>
      </c>
    </row>
    <row r="618" spans="1:6" ht="12.75" customHeight="1" x14ac:dyDescent="0.2">
      <c r="A618" s="61">
        <v>5471</v>
      </c>
      <c r="B618" s="95" t="s">
        <v>1241</v>
      </c>
      <c r="C618" s="62" t="s">
        <v>1242</v>
      </c>
      <c r="D618" s="292"/>
      <c r="E618" s="292"/>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0</v>
      </c>
      <c r="E635" s="63">
        <f t="shared" si="178"/>
        <v>0</v>
      </c>
      <c r="F635" s="64" t="str">
        <f t="shared" si="119"/>
        <v>-</v>
      </c>
    </row>
    <row r="636" spans="1:6" ht="12.75" customHeight="1" x14ac:dyDescent="0.2">
      <c r="A636" s="61" t="s">
        <v>616</v>
      </c>
      <c r="B636" s="105" t="s">
        <v>1277</v>
      </c>
      <c r="C636" s="62" t="s">
        <v>1278</v>
      </c>
      <c r="D636" s="63">
        <f t="shared" ref="D636:E636" si="179">IF(D528-D420&gt;=0,D528-D420,0)</f>
        <v>0</v>
      </c>
      <c r="E636" s="63">
        <f t="shared" si="179"/>
        <v>0</v>
      </c>
      <c r="F636" s="64" t="str">
        <f t="shared" si="119"/>
        <v>-</v>
      </c>
    </row>
    <row r="637" spans="1:6" ht="12.75" customHeight="1" x14ac:dyDescent="0.2">
      <c r="A637" s="61">
        <v>92213</v>
      </c>
      <c r="B637" s="95" t="s">
        <v>1279</v>
      </c>
      <c r="C637" s="62" t="s">
        <v>1280</v>
      </c>
      <c r="D637" s="292"/>
      <c r="E637" s="292"/>
      <c r="F637" s="64" t="str">
        <f t="shared" si="119"/>
        <v>-</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6320621</v>
      </c>
      <c r="E639" s="63">
        <f t="shared" si="180"/>
        <v>7600142</v>
      </c>
      <c r="F639" s="64">
        <f t="shared" si="119"/>
        <v>120.24359631751373</v>
      </c>
    </row>
    <row r="640" spans="1:6" ht="12.75" customHeight="1" x14ac:dyDescent="0.2">
      <c r="A640" s="61" t="s">
        <v>616</v>
      </c>
      <c r="B640" s="95" t="s">
        <v>1285</v>
      </c>
      <c r="C640" s="62" t="s">
        <v>1286</v>
      </c>
      <c r="D640" s="63">
        <f t="shared" ref="D640:E640" si="181">D413+D528</f>
        <v>6274686</v>
      </c>
      <c r="E640" s="63">
        <f t="shared" si="181"/>
        <v>7375773</v>
      </c>
      <c r="F640" s="64">
        <f t="shared" si="119"/>
        <v>117.54808129044225</v>
      </c>
    </row>
    <row r="641" spans="1:6" ht="12.75" customHeight="1" x14ac:dyDescent="0.2">
      <c r="A641" s="61" t="s">
        <v>616</v>
      </c>
      <c r="B641" s="95" t="s">
        <v>1287</v>
      </c>
      <c r="C641" s="62" t="s">
        <v>1288</v>
      </c>
      <c r="D641" s="63">
        <f t="shared" ref="D641:E641" si="182">IF(D639&gt;=D640,D639-D640,0)</f>
        <v>45935</v>
      </c>
      <c r="E641" s="63">
        <f t="shared" si="182"/>
        <v>224369</v>
      </c>
      <c r="F641" s="64">
        <f t="shared" si="119"/>
        <v>488.44889517796889</v>
      </c>
    </row>
    <row r="642" spans="1:6" ht="12.75" customHeight="1" x14ac:dyDescent="0.2">
      <c r="A642" s="61" t="s">
        <v>616</v>
      </c>
      <c r="B642" s="95" t="s">
        <v>1289</v>
      </c>
      <c r="C642" s="62" t="s">
        <v>1290</v>
      </c>
      <c r="D642" s="63">
        <f t="shared" ref="D642:E642" si="183">IF(D640&gt;=D639,D640-D639,0)</f>
        <v>0</v>
      </c>
      <c r="E642" s="63">
        <f t="shared" si="183"/>
        <v>0</v>
      </c>
      <c r="F642" s="64" t="str">
        <f t="shared" si="119"/>
        <v>-</v>
      </c>
    </row>
    <row r="643" spans="1:6" ht="24" x14ac:dyDescent="0.2">
      <c r="A643" s="73" t="s">
        <v>1291</v>
      </c>
      <c r="B643" s="95" t="s">
        <v>1292</v>
      </c>
      <c r="C643" s="74" t="s">
        <v>1291</v>
      </c>
      <c r="D643" s="63">
        <f t="shared" ref="D643:E643" si="184">IF(D416-D417+D637-D638&gt;=0,D416-D417+D637-D638,0)</f>
        <v>0</v>
      </c>
      <c r="E643" s="63">
        <f t="shared" si="184"/>
        <v>0</v>
      </c>
      <c r="F643" s="64" t="str">
        <f t="shared" si="119"/>
        <v>-</v>
      </c>
    </row>
    <row r="644" spans="1:6" ht="24" x14ac:dyDescent="0.2">
      <c r="A644" s="73" t="s">
        <v>1293</v>
      </c>
      <c r="B644" s="95" t="s">
        <v>1294</v>
      </c>
      <c r="C644" s="74" t="s">
        <v>1293</v>
      </c>
      <c r="D644" s="63">
        <f t="shared" ref="D644:E644" si="185">IF(D417-D416+D638-D637&gt;=0,D417-D416+D638-D637,0)</f>
        <v>244717</v>
      </c>
      <c r="E644" s="63">
        <f t="shared" si="185"/>
        <v>521887</v>
      </c>
      <c r="F644" s="64">
        <f t="shared" si="119"/>
        <v>213.26144076627287</v>
      </c>
    </row>
    <row r="645" spans="1:6" ht="24" x14ac:dyDescent="0.2">
      <c r="A645" s="61" t="s">
        <v>616</v>
      </c>
      <c r="B645" s="95" t="s">
        <v>1295</v>
      </c>
      <c r="C645" s="62" t="s">
        <v>1296</v>
      </c>
      <c r="D645" s="63">
        <f t="shared" ref="D645:E645" si="186">IF(D641+D643-D642-D644&gt;=0,D641+D643-D642-D644,0)</f>
        <v>0</v>
      </c>
      <c r="E645" s="63">
        <f t="shared" si="186"/>
        <v>0</v>
      </c>
      <c r="F645" s="64" t="str">
        <f t="shared" si="119"/>
        <v>-</v>
      </c>
    </row>
    <row r="646" spans="1:6" ht="24" x14ac:dyDescent="0.2">
      <c r="A646" s="61" t="s">
        <v>616</v>
      </c>
      <c r="B646" s="95" t="s">
        <v>1297</v>
      </c>
      <c r="C646" s="62" t="s">
        <v>1298</v>
      </c>
      <c r="D646" s="63">
        <f t="shared" ref="D646:E646" si="187">IF(D642+D644-D641-D643&gt;=0,D642+D644-D641-D643,0)</f>
        <v>198782</v>
      </c>
      <c r="E646" s="63">
        <f t="shared" si="187"/>
        <v>297518</v>
      </c>
      <c r="F646" s="64">
        <f t="shared" si="119"/>
        <v>149.6704933042227</v>
      </c>
    </row>
    <row r="647" spans="1:6" ht="24" x14ac:dyDescent="0.2">
      <c r="A647" s="68" t="s">
        <v>1299</v>
      </c>
      <c r="B647" s="283" t="s">
        <v>1300</v>
      </c>
      <c r="C647" s="69" t="s">
        <v>1299</v>
      </c>
      <c r="D647" s="293">
        <v>1695452</v>
      </c>
      <c r="E647" s="293">
        <v>1880323</v>
      </c>
      <c r="F647" s="70">
        <f t="shared" si="119"/>
        <v>110.90393594156602</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v>53478</v>
      </c>
      <c r="E649" s="292">
        <v>30244</v>
      </c>
      <c r="F649" s="64">
        <f t="shared" ref="F649:F723" si="188">IF(D649&lt;&gt;0,IF(E649/D649&gt;=100,"&gt;&gt;100",E649/D649*100),"-")</f>
        <v>56.55409701185534</v>
      </c>
    </row>
    <row r="650" spans="1:6" ht="12.75" customHeight="1" x14ac:dyDescent="0.2">
      <c r="A650" s="61" t="s">
        <v>1304</v>
      </c>
      <c r="B650" s="95" t="s">
        <v>1305</v>
      </c>
      <c r="C650" s="62" t="s">
        <v>1304</v>
      </c>
      <c r="D650" s="292">
        <v>214327</v>
      </c>
      <c r="E650" s="292">
        <v>141445</v>
      </c>
      <c r="F650" s="64">
        <f t="shared" si="188"/>
        <v>65.994951639317492</v>
      </c>
    </row>
    <row r="651" spans="1:6" ht="12.75" customHeight="1" x14ac:dyDescent="0.2">
      <c r="A651" s="61" t="s">
        <v>1306</v>
      </c>
      <c r="B651" s="95" t="s">
        <v>1307</v>
      </c>
      <c r="C651" s="62" t="s">
        <v>1306</v>
      </c>
      <c r="D651" s="292">
        <v>196559</v>
      </c>
      <c r="E651" s="292">
        <v>109690</v>
      </c>
      <c r="F651" s="64">
        <f t="shared" si="188"/>
        <v>55.805127213711913</v>
      </c>
    </row>
    <row r="652" spans="1:6" ht="24" x14ac:dyDescent="0.2">
      <c r="A652" s="61">
        <v>11</v>
      </c>
      <c r="B652" s="95" t="s">
        <v>1308</v>
      </c>
      <c r="C652" s="62" t="s">
        <v>1309</v>
      </c>
      <c r="D652" s="63">
        <f t="shared" ref="D652:E652" si="189">+D649+D650-D651</f>
        <v>71246</v>
      </c>
      <c r="E652" s="63">
        <f t="shared" si="189"/>
        <v>61999</v>
      </c>
      <c r="F652" s="64">
        <f t="shared" si="188"/>
        <v>87.021025741796038</v>
      </c>
    </row>
    <row r="653" spans="1:6" ht="24" x14ac:dyDescent="0.2">
      <c r="A653" s="61" t="s">
        <v>616</v>
      </c>
      <c r="B653" s="95" t="s">
        <v>1310</v>
      </c>
      <c r="C653" s="62" t="s">
        <v>1311</v>
      </c>
      <c r="D653" s="316"/>
      <c r="E653" s="316"/>
      <c r="F653" s="64" t="str">
        <f t="shared" si="188"/>
        <v>-</v>
      </c>
    </row>
    <row r="654" spans="1:6" ht="24" x14ac:dyDescent="0.2">
      <c r="A654" s="61" t="s">
        <v>616</v>
      </c>
      <c r="B654" s="95" t="s">
        <v>1312</v>
      </c>
      <c r="C654" s="62" t="s">
        <v>1313</v>
      </c>
      <c r="D654" s="316">
        <v>110</v>
      </c>
      <c r="E654" s="316">
        <v>121</v>
      </c>
      <c r="F654" s="64">
        <f t="shared" si="188"/>
        <v>110.00000000000001</v>
      </c>
    </row>
    <row r="655" spans="1:6" ht="12.75" customHeight="1" x14ac:dyDescent="0.2">
      <c r="A655" s="61" t="s">
        <v>616</v>
      </c>
      <c r="B655" s="95" t="s">
        <v>1314</v>
      </c>
      <c r="C655" s="62" t="s">
        <v>1315</v>
      </c>
      <c r="D655" s="316"/>
      <c r="E655" s="316"/>
      <c r="F655" s="64" t="str">
        <f t="shared" si="188"/>
        <v>-</v>
      </c>
    </row>
    <row r="656" spans="1:6" ht="12.75" customHeight="1" x14ac:dyDescent="0.2">
      <c r="A656" s="61" t="s">
        <v>616</v>
      </c>
      <c r="B656" s="95" t="s">
        <v>1316</v>
      </c>
      <c r="C656" s="62" t="s">
        <v>1317</v>
      </c>
      <c r="D656" s="316">
        <v>106</v>
      </c>
      <c r="E656" s="316">
        <v>120</v>
      </c>
      <c r="F656" s="64">
        <f t="shared" si="188"/>
        <v>113.20754716981132</v>
      </c>
    </row>
    <row r="657" spans="1:6" ht="24" x14ac:dyDescent="0.2">
      <c r="A657" s="61" t="s">
        <v>1318</v>
      </c>
      <c r="B657" s="95" t="s">
        <v>1319</v>
      </c>
      <c r="C657" s="62" t="s">
        <v>1320</v>
      </c>
      <c r="D657" s="292"/>
      <c r="E657" s="292"/>
      <c r="F657" s="64" t="str">
        <f t="shared" si="188"/>
        <v>-</v>
      </c>
    </row>
    <row r="658" spans="1:6" ht="12.75" customHeight="1" x14ac:dyDescent="0.2">
      <c r="A658" s="61">
        <v>61315</v>
      </c>
      <c r="B658" s="95" t="s">
        <v>1321</v>
      </c>
      <c r="C658" s="62" t="s">
        <v>1322</v>
      </c>
      <c r="D658" s="292"/>
      <c r="E658" s="292"/>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c r="E660" s="292"/>
      <c r="F660" s="64" t="str">
        <f t="shared" si="188"/>
        <v>-</v>
      </c>
    </row>
    <row r="661" spans="1:6" ht="12.75" customHeight="1" x14ac:dyDescent="0.2">
      <c r="A661" s="61">
        <v>63311</v>
      </c>
      <c r="B661" s="95" t="s">
        <v>1327</v>
      </c>
      <c r="C661" s="62" t="s">
        <v>1328</v>
      </c>
      <c r="D661" s="292"/>
      <c r="E661" s="292"/>
      <c r="F661" s="64" t="str">
        <f t="shared" si="188"/>
        <v>-</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c r="E665" s="292"/>
      <c r="F665" s="64" t="str">
        <f t="shared" si="188"/>
        <v>-</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c r="E676" s="292"/>
      <c r="F676" s="64" t="str">
        <f t="shared" si="188"/>
        <v>-</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c r="F694" s="64" t="str">
        <f t="shared" si="188"/>
        <v>-</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c r="E698" s="292"/>
      <c r="F698" s="64" t="str">
        <f t="shared" si="188"/>
        <v>-</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c r="E710" s="292"/>
      <c r="F710" s="64" t="str">
        <f t="shared" si="188"/>
        <v>-</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v>14517</v>
      </c>
      <c r="E716" s="292">
        <v>264460</v>
      </c>
      <c r="F716" s="64">
        <f t="shared" si="188"/>
        <v>1821.7262519804369</v>
      </c>
    </row>
    <row r="717" spans="1:6" ht="12.75" customHeight="1" x14ac:dyDescent="0.2">
      <c r="A717" s="61">
        <v>31215</v>
      </c>
      <c r="B717" s="95" t="s">
        <v>1421</v>
      </c>
      <c r="C717" s="62" t="s">
        <v>1422</v>
      </c>
      <c r="D717" s="292">
        <v>11108</v>
      </c>
      <c r="E717" s="292">
        <v>14654</v>
      </c>
      <c r="F717" s="64">
        <f t="shared" si="188"/>
        <v>131.92293842275836</v>
      </c>
    </row>
    <row r="718" spans="1:6" ht="12.75" customHeight="1" x14ac:dyDescent="0.2">
      <c r="A718" s="61">
        <v>32121</v>
      </c>
      <c r="B718" s="95" t="s">
        <v>1423</v>
      </c>
      <c r="C718" s="62" t="s">
        <v>1424</v>
      </c>
      <c r="D718" s="292">
        <v>153426</v>
      </c>
      <c r="E718" s="292">
        <v>191280</v>
      </c>
      <c r="F718" s="64">
        <f t="shared" si="188"/>
        <v>124.67248054436666</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c r="E720" s="292"/>
      <c r="F720" s="64" t="str">
        <f t="shared" si="188"/>
        <v>-</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v>57784</v>
      </c>
      <c r="E722" s="292">
        <v>86675</v>
      </c>
      <c r="F722" s="64">
        <f t="shared" si="188"/>
        <v>149.99826941713968</v>
      </c>
    </row>
    <row r="723" spans="1:6" ht="12.75" customHeight="1" x14ac:dyDescent="0.2">
      <c r="A723" s="61" t="s">
        <v>1433</v>
      </c>
      <c r="B723" s="95" t="s">
        <v>1434</v>
      </c>
      <c r="C723" s="62" t="s">
        <v>1433</v>
      </c>
      <c r="D723" s="292"/>
      <c r="E723" s="292"/>
      <c r="F723" s="64" t="str">
        <f t="shared" si="188"/>
        <v>-</v>
      </c>
    </row>
    <row r="724" spans="1:6" ht="12.75" customHeight="1" x14ac:dyDescent="0.2">
      <c r="A724" s="61" t="s">
        <v>1435</v>
      </c>
      <c r="B724" s="95" t="s">
        <v>1436</v>
      </c>
      <c r="C724" s="62" t="s">
        <v>1435</v>
      </c>
      <c r="D724" s="292">
        <v>95662</v>
      </c>
      <c r="E724" s="292">
        <v>102537</v>
      </c>
      <c r="F724" s="64"/>
    </row>
    <row r="725" spans="1:6" ht="12.75" customHeight="1" x14ac:dyDescent="0.2">
      <c r="A725" s="61">
        <v>32911</v>
      </c>
      <c r="B725" s="95" t="s">
        <v>1437</v>
      </c>
      <c r="C725" s="62" t="s">
        <v>1438</v>
      </c>
      <c r="D725" s="292"/>
      <c r="E725" s="292"/>
      <c r="F725" s="64" t="str">
        <f t="shared" ref="F725:F982" si="190">IF(D725&lt;&gt;0,IF(E725/D725&gt;=100,"&gt;&gt;100",E725/D725*100),"-")</f>
        <v>-</v>
      </c>
    </row>
    <row r="726" spans="1:6" ht="12.75" customHeight="1" x14ac:dyDescent="0.2">
      <c r="A726" s="61" t="s">
        <v>1439</v>
      </c>
      <c r="B726" s="95" t="s">
        <v>1440</v>
      </c>
      <c r="C726" s="62" t="s">
        <v>1439</v>
      </c>
      <c r="D726" s="292"/>
      <c r="E726" s="292"/>
      <c r="F726" s="64" t="str">
        <f t="shared" si="190"/>
        <v>-</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c r="E739" s="292"/>
      <c r="F739" s="64" t="str">
        <f t="shared" si="190"/>
        <v>-</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c r="E742" s="292"/>
      <c r="F742" s="64" t="str">
        <f t="shared" si="190"/>
        <v>-</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c r="F759" s="64" t="str">
        <f t="shared" si="190"/>
        <v>-</v>
      </c>
    </row>
    <row r="760" spans="1:6" ht="12.75" customHeight="1" x14ac:dyDescent="0.2">
      <c r="A760" s="61">
        <v>35232</v>
      </c>
      <c r="B760" s="95" t="s">
        <v>1507</v>
      </c>
      <c r="C760" s="62" t="s">
        <v>1508</v>
      </c>
      <c r="D760" s="292"/>
      <c r="E760" s="292"/>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c r="E816" s="292"/>
      <c r="F816" s="64" t="str">
        <f t="shared" si="190"/>
        <v>-</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c r="E818" s="292"/>
      <c r="F818" s="64" t="str">
        <f t="shared" si="190"/>
        <v>-</v>
      </c>
    </row>
    <row r="819" spans="1:6" ht="12.75" customHeight="1" x14ac:dyDescent="0.2">
      <c r="A819" s="61">
        <v>37215</v>
      </c>
      <c r="B819" s="95" t="s">
        <v>1625</v>
      </c>
      <c r="C819" s="62" t="s">
        <v>1626</v>
      </c>
      <c r="D819" s="292"/>
      <c r="E819" s="292"/>
      <c r="F819" s="64" t="str">
        <f t="shared" si="190"/>
        <v>-</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c r="E821" s="292"/>
      <c r="F821" s="64" t="str">
        <f t="shared" si="190"/>
        <v>-</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c r="E823" s="292"/>
      <c r="F823" s="64" t="str">
        <f t="shared" si="190"/>
        <v>-</v>
      </c>
    </row>
    <row r="824" spans="1:6" ht="12.75" customHeight="1" x14ac:dyDescent="0.2">
      <c r="A824" s="61">
        <v>37221</v>
      </c>
      <c r="B824" s="95" t="s">
        <v>1635</v>
      </c>
      <c r="C824" s="62" t="s">
        <v>1636</v>
      </c>
      <c r="D824" s="292"/>
      <c r="E824" s="292"/>
      <c r="F824" s="64" t="str">
        <f t="shared" si="190"/>
        <v>-</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c r="E826" s="292"/>
      <c r="F826" s="64" t="str">
        <f t="shared" si="190"/>
        <v>-</v>
      </c>
    </row>
    <row r="827" spans="1:6" ht="12.75" customHeight="1" x14ac:dyDescent="0.2">
      <c r="A827" s="61" t="s">
        <v>1640</v>
      </c>
      <c r="B827" s="95" t="s">
        <v>1641</v>
      </c>
      <c r="C827" s="62" t="s">
        <v>1640</v>
      </c>
      <c r="D827" s="292"/>
      <c r="E827" s="292"/>
      <c r="F827" s="64" t="str">
        <f t="shared" si="190"/>
        <v>-</v>
      </c>
    </row>
    <row r="828" spans="1:6" ht="12.75" customHeight="1" x14ac:dyDescent="0.2">
      <c r="A828" s="61" t="s">
        <v>1642</v>
      </c>
      <c r="B828" s="95" t="s">
        <v>1643</v>
      </c>
      <c r="C828" s="62" t="s">
        <v>1642</v>
      </c>
      <c r="D828" s="292"/>
      <c r="E828" s="292"/>
      <c r="F828" s="64" t="str">
        <f t="shared" si="190"/>
        <v>-</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c r="E886" s="292"/>
      <c r="F886" s="64" t="str">
        <f t="shared" si="190"/>
        <v>-</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c r="E947" s="292"/>
      <c r="F947" s="64" t="str">
        <f t="shared" si="190"/>
        <v>-</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c r="E954" s="292"/>
      <c r="F954" s="64" t="str">
        <f t="shared" si="190"/>
        <v>-</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8" width="14.42578125" style="109" customWidth="1"/>
    <col min="29"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43</v>
      </c>
      <c r="B69" s="107" t="s">
        <v>2081</v>
      </c>
      <c r="C69" s="113" t="s">
        <v>43</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2082</v>
      </c>
      <c r="B70" s="107" t="s">
        <v>2083</v>
      </c>
      <c r="C70" s="113" t="s">
        <v>2082</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2084</v>
      </c>
      <c r="B71" s="107" t="s">
        <v>2085</v>
      </c>
      <c r="C71" s="113" t="s">
        <v>2084</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2086</v>
      </c>
      <c r="B72" s="107" t="s">
        <v>2087</v>
      </c>
      <c r="C72" s="113" t="s">
        <v>2086</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2088</v>
      </c>
      <c r="B73" s="107" t="s">
        <v>2089</v>
      </c>
      <c r="C73" s="113" t="s">
        <v>2088</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2090</v>
      </c>
      <c r="B74" s="107" t="s">
        <v>2091</v>
      </c>
      <c r="C74" s="113" t="s">
        <v>2090</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2092</v>
      </c>
      <c r="B75" s="107" t="s">
        <v>2093</v>
      </c>
      <c r="C75" s="113" t="s">
        <v>2092</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2094</v>
      </c>
      <c r="B76" s="107" t="s">
        <v>2095</v>
      </c>
      <c r="C76" s="113" t="s">
        <v>2094</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2096</v>
      </c>
      <c r="B77" s="107" t="s">
        <v>2097</v>
      </c>
      <c r="C77" s="113" t="s">
        <v>2096</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2098</v>
      </c>
      <c r="B78" s="107" t="s">
        <v>2099</v>
      </c>
      <c r="C78" s="113" t="s">
        <v>2098</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2100</v>
      </c>
      <c r="B79" s="107" t="s">
        <v>2101</v>
      </c>
      <c r="C79" s="113" t="s">
        <v>2100</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2102</v>
      </c>
      <c r="B80" s="107" t="s">
        <v>2103</v>
      </c>
      <c r="C80" s="113" t="s">
        <v>2102</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2104</v>
      </c>
      <c r="B81" s="107" t="s">
        <v>2105</v>
      </c>
      <c r="C81" s="113" t="s">
        <v>2104</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2106</v>
      </c>
      <c r="B82" s="107" t="s">
        <v>2107</v>
      </c>
      <c r="C82" s="113" t="s">
        <v>2106</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2108</v>
      </c>
      <c r="B83" s="107" t="s">
        <v>2109</v>
      </c>
      <c r="C83" s="113" t="s">
        <v>2108</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2110</v>
      </c>
      <c r="B84" s="107" t="s">
        <v>2111</v>
      </c>
      <c r="C84" s="113" t="s">
        <v>2110</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2112</v>
      </c>
      <c r="B85" s="107" t="s">
        <v>2113</v>
      </c>
      <c r="C85" s="113" t="s">
        <v>2112</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2114</v>
      </c>
      <c r="B86" s="107" t="s">
        <v>2115</v>
      </c>
      <c r="C86" s="113" t="s">
        <v>2114</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2116</v>
      </c>
      <c r="B87" s="106" t="s">
        <v>2117</v>
      </c>
      <c r="C87" s="113" t="s">
        <v>2116</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2118</v>
      </c>
      <c r="C88" s="113" t="s">
        <v>2119</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2120</v>
      </c>
      <c r="B89" s="107" t="s">
        <v>2121</v>
      </c>
      <c r="C89" s="113" t="s">
        <v>2120</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2122</v>
      </c>
      <c r="B90" s="107" t="s">
        <v>2123</v>
      </c>
      <c r="C90" s="113" t="s">
        <v>2122</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2124</v>
      </c>
      <c r="B91" s="107" t="s">
        <v>2125</v>
      </c>
      <c r="C91" s="113" t="s">
        <v>2124</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2126</v>
      </c>
      <c r="B92" s="107" t="s">
        <v>2127</v>
      </c>
      <c r="C92" s="113" t="s">
        <v>2126</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2128</v>
      </c>
      <c r="B93" s="107" t="s">
        <v>2129</v>
      </c>
      <c r="C93" s="113" t="s">
        <v>2128</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2130</v>
      </c>
      <c r="B94" s="107" t="s">
        <v>2131</v>
      </c>
      <c r="C94" s="113" t="s">
        <v>2130</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2132</v>
      </c>
      <c r="B95" s="107" t="s">
        <v>2133</v>
      </c>
      <c r="C95" s="113" t="s">
        <v>2132</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2134</v>
      </c>
      <c r="B96" s="107" t="s">
        <v>2135</v>
      </c>
      <c r="C96" s="113" t="s">
        <v>2134</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2136</v>
      </c>
      <c r="B97" s="107" t="s">
        <v>2137</v>
      </c>
      <c r="C97" s="113" t="s">
        <v>2136</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2138</v>
      </c>
      <c r="B98" s="107" t="s">
        <v>2139</v>
      </c>
      <c r="C98" s="113" t="s">
        <v>2138</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2140</v>
      </c>
      <c r="B99" s="107" t="s">
        <v>2141</v>
      </c>
      <c r="C99" s="113" t="s">
        <v>2140</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2142</v>
      </c>
      <c r="B100" s="107" t="s">
        <v>2143</v>
      </c>
      <c r="C100" s="113" t="s">
        <v>2142</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2144</v>
      </c>
      <c r="B101" s="107" t="s">
        <v>2145</v>
      </c>
      <c r="C101" s="113" t="s">
        <v>2144</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2146</v>
      </c>
      <c r="B102" s="107" t="s">
        <v>2147</v>
      </c>
      <c r="C102" s="113" t="s">
        <v>2146</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2148</v>
      </c>
      <c r="B103" s="107" t="s">
        <v>2149</v>
      </c>
      <c r="C103" s="113" t="s">
        <v>2148</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2150</v>
      </c>
      <c r="B104" s="107" t="s">
        <v>2151</v>
      </c>
      <c r="C104" s="113" t="s">
        <v>2150</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2152</v>
      </c>
      <c r="B105" s="107" t="s">
        <v>2153</v>
      </c>
      <c r="C105" s="113" t="s">
        <v>2152</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2154</v>
      </c>
      <c r="C106" s="113" t="s">
        <v>2155</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2156</v>
      </c>
      <c r="B107" s="107" t="s">
        <v>2157</v>
      </c>
      <c r="C107" s="113" t="s">
        <v>2156</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2158</v>
      </c>
      <c r="B108" s="107" t="s">
        <v>2159</v>
      </c>
      <c r="C108" s="113" t="s">
        <v>2158</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2160</v>
      </c>
      <c r="B109" s="107" t="s">
        <v>2161</v>
      </c>
      <c r="C109" s="113" t="s">
        <v>2160</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2162</v>
      </c>
      <c r="B110" s="107" t="s">
        <v>2163</v>
      </c>
      <c r="C110" s="113" t="s">
        <v>2162</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2164</v>
      </c>
      <c r="B111" s="107" t="s">
        <v>2165</v>
      </c>
      <c r="C111" s="113" t="s">
        <v>2164</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2166</v>
      </c>
      <c r="B112" s="107" t="s">
        <v>2167</v>
      </c>
      <c r="C112" s="113" t="s">
        <v>2166</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2168</v>
      </c>
      <c r="B113" s="107" t="s">
        <v>2169</v>
      </c>
      <c r="C113" s="113" t="s">
        <v>2168</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2170</v>
      </c>
      <c r="B114" s="107" t="s">
        <v>2171</v>
      </c>
      <c r="C114" s="113" t="s">
        <v>2170</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2172</v>
      </c>
      <c r="B115" s="107" t="s">
        <v>2173</v>
      </c>
      <c r="C115" s="113" t="s">
        <v>2172</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2174</v>
      </c>
      <c r="B116" s="107" t="s">
        <v>2175</v>
      </c>
      <c r="C116" s="113" t="s">
        <v>2174</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2176</v>
      </c>
      <c r="B117" s="107" t="s">
        <v>2177</v>
      </c>
      <c r="C117" s="113" t="s">
        <v>2176</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2178</v>
      </c>
      <c r="B118" s="107" t="s">
        <v>2179</v>
      </c>
      <c r="C118" s="113" t="s">
        <v>2178</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2180</v>
      </c>
      <c r="C119" s="113" t="s">
        <v>2181</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2182</v>
      </c>
      <c r="B120" s="107" t="s">
        <v>2183</v>
      </c>
      <c r="C120" s="113" t="s">
        <v>2182</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2184</v>
      </c>
      <c r="B121" s="107" t="s">
        <v>2185</v>
      </c>
      <c r="C121" s="113" t="s">
        <v>2184</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2186</v>
      </c>
      <c r="B122" s="107" t="s">
        <v>2187</v>
      </c>
      <c r="C122" s="113" t="s">
        <v>2186</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2188</v>
      </c>
      <c r="B123" s="107" t="s">
        <v>2189</v>
      </c>
      <c r="C123" s="113" t="s">
        <v>2188</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2190</v>
      </c>
      <c r="B124" s="107" t="s">
        <v>2191</v>
      </c>
      <c r="C124" s="113" t="s">
        <v>2190</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2192</v>
      </c>
      <c r="B125" s="107" t="s">
        <v>2193</v>
      </c>
      <c r="C125" s="113" t="s">
        <v>2192</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2194</v>
      </c>
      <c r="C126" s="113" t="s">
        <v>2195</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2196</v>
      </c>
      <c r="B127" s="107" t="s">
        <v>2183</v>
      </c>
      <c r="C127" s="113" t="s">
        <v>2196</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2197</v>
      </c>
      <c r="B128" s="107" t="s">
        <v>2185</v>
      </c>
      <c r="C128" s="113" t="s">
        <v>2197</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2198</v>
      </c>
      <c r="B129" s="107" t="s">
        <v>2187</v>
      </c>
      <c r="C129" s="113" t="s">
        <v>2198</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2199</v>
      </c>
      <c r="B130" s="107" t="s">
        <v>2189</v>
      </c>
      <c r="C130" s="113" t="s">
        <v>2199</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2200</v>
      </c>
      <c r="B131" s="107" t="s">
        <v>2191</v>
      </c>
      <c r="C131" s="113" t="s">
        <v>2200</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2201</v>
      </c>
      <c r="B132" s="107" t="s">
        <v>2193</v>
      </c>
      <c r="C132" s="113" t="s">
        <v>2201</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2202</v>
      </c>
      <c r="B133" s="107" t="s">
        <v>2203</v>
      </c>
      <c r="C133" s="113" t="s">
        <v>2202</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2204</v>
      </c>
      <c r="B134" s="107" t="s">
        <v>2205</v>
      </c>
      <c r="C134" s="113" t="s">
        <v>2204</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2206</v>
      </c>
      <c r="C135" s="113" t="s">
        <v>2207</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2208</v>
      </c>
      <c r="B136" s="107" t="s">
        <v>962</v>
      </c>
      <c r="C136" s="113" t="s">
        <v>2208</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2209</v>
      </c>
      <c r="B137" s="107" t="s">
        <v>964</v>
      </c>
      <c r="C137" s="113" t="s">
        <v>2209</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2210</v>
      </c>
      <c r="B138" s="107" t="s">
        <v>966</v>
      </c>
      <c r="C138" s="113" t="s">
        <v>2210</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2211</v>
      </c>
      <c r="B139" s="107" t="s">
        <v>1178</v>
      </c>
      <c r="C139" s="113" t="s">
        <v>2211</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2212</v>
      </c>
      <c r="B140" s="281" t="s">
        <v>1182</v>
      </c>
      <c r="C140" s="113" t="s">
        <v>2212</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2213</v>
      </c>
      <c r="B141" s="107" t="s">
        <v>1188</v>
      </c>
      <c r="C141" s="113" t="s">
        <v>2213</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2214</v>
      </c>
      <c r="C142" s="113" t="s">
        <v>2215</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2216</v>
      </c>
      <c r="B143" s="107" t="s">
        <v>1184</v>
      </c>
      <c r="C143" s="113" t="s">
        <v>2216</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2217</v>
      </c>
      <c r="B144" s="107" t="s">
        <v>980</v>
      </c>
      <c r="C144" s="113" t="s">
        <v>2217</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2218</v>
      </c>
      <c r="B145" s="107" t="s">
        <v>2219</v>
      </c>
      <c r="C145" s="113" t="s">
        <v>2218</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2220</v>
      </c>
      <c r="B146" s="107" t="s">
        <v>2221</v>
      </c>
      <c r="C146" s="113" t="s">
        <v>2220</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2222</v>
      </c>
      <c r="B147" s="107" t="s">
        <v>2223</v>
      </c>
      <c r="C147" s="113" t="s">
        <v>2222</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2224</v>
      </c>
      <c r="B148" s="107" t="s">
        <v>2225</v>
      </c>
      <c r="C148" s="113" t="s">
        <v>2224</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2226</v>
      </c>
      <c r="B149" s="107" t="s">
        <v>2227</v>
      </c>
      <c r="C149" s="113" t="s">
        <v>2226</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2228</v>
      </c>
      <c r="B150" s="107" t="s">
        <v>2229</v>
      </c>
      <c r="C150" s="113" t="s">
        <v>2228</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2230</v>
      </c>
      <c r="B151" s="107" t="s">
        <v>2231</v>
      </c>
      <c r="C151" s="113" t="s">
        <v>2230</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2232</v>
      </c>
      <c r="B152" s="107" t="s">
        <v>2233</v>
      </c>
      <c r="C152" s="113" t="s">
        <v>2232</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2234</v>
      </c>
      <c r="B153" s="107" t="s">
        <v>2235</v>
      </c>
      <c r="C153" s="113" t="s">
        <v>2234</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2236</v>
      </c>
      <c r="B154" s="107" t="s">
        <v>2237</v>
      </c>
      <c r="C154" s="113" t="s">
        <v>2236</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2238</v>
      </c>
      <c r="B155" s="107" t="s">
        <v>2239</v>
      </c>
      <c r="C155" s="113" t="s">
        <v>2238</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2240</v>
      </c>
      <c r="B156" s="106" t="s">
        <v>2241</v>
      </c>
      <c r="C156" s="117" t="s">
        <v>2240</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2242</v>
      </c>
      <c r="B157" s="107" t="s">
        <v>2243</v>
      </c>
      <c r="C157" s="113" t="s">
        <v>2242</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2244</v>
      </c>
      <c r="B158" s="107" t="s">
        <v>2245</v>
      </c>
      <c r="C158" s="113" t="s">
        <v>2244</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2246</v>
      </c>
      <c r="B159" s="281" t="s">
        <v>2247</v>
      </c>
      <c r="C159" s="113" t="s">
        <v>2246</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2248</v>
      </c>
      <c r="B160" s="107" t="s">
        <v>2249</v>
      </c>
      <c r="C160" s="113" t="s">
        <v>2248</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2250</v>
      </c>
      <c r="B161" s="107" t="s">
        <v>2251</v>
      </c>
      <c r="C161" s="113" t="s">
        <v>2250</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2252</v>
      </c>
      <c r="B162" s="107" t="s">
        <v>2253</v>
      </c>
      <c r="C162" s="113" t="s">
        <v>2252</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2254</v>
      </c>
      <c r="B163" s="107" t="s">
        <v>2255</v>
      </c>
      <c r="C163" s="113" t="s">
        <v>2254</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2256</v>
      </c>
      <c r="B164" s="107" t="s">
        <v>2257</v>
      </c>
      <c r="C164" s="113" t="s">
        <v>2256</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2258</v>
      </c>
      <c r="B165" s="107" t="s">
        <v>2259</v>
      </c>
      <c r="C165" s="113" t="s">
        <v>2258</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2260</v>
      </c>
      <c r="B166" s="107" t="s">
        <v>2261</v>
      </c>
      <c r="C166" s="113" t="s">
        <v>2260</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2262</v>
      </c>
      <c r="B167" s="107" t="s">
        <v>2263</v>
      </c>
      <c r="C167" s="113" t="s">
        <v>2262</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2264</v>
      </c>
      <c r="B168" s="107" t="s">
        <v>2265</v>
      </c>
      <c r="C168" s="113" t="s">
        <v>2264</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2266</v>
      </c>
      <c r="B169" s="107" t="s">
        <v>2267</v>
      </c>
      <c r="C169" s="113" t="s">
        <v>2266</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2268</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2269</v>
      </c>
      <c r="B171" s="107" t="s">
        <v>2270</v>
      </c>
      <c r="C171" s="113" t="s">
        <v>2269</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2271</v>
      </c>
      <c r="B172" s="107" t="s">
        <v>2272</v>
      </c>
      <c r="C172" s="113" t="s">
        <v>2271</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2273</v>
      </c>
      <c r="B173" s="107" t="s">
        <v>2274</v>
      </c>
      <c r="C173" s="113" t="s">
        <v>2273</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2275</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2276</v>
      </c>
      <c r="C175" s="113" t="s">
        <v>2277</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2278</v>
      </c>
      <c r="B176" s="107" t="s">
        <v>2279</v>
      </c>
      <c r="C176" s="113" t="s">
        <v>2278</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2280</v>
      </c>
      <c r="B177" s="107" t="s">
        <v>2281</v>
      </c>
      <c r="C177" s="113" t="s">
        <v>2280</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2282</v>
      </c>
      <c r="B178" s="107" t="s">
        <v>2283</v>
      </c>
      <c r="C178" s="113" t="s">
        <v>2282</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2284</v>
      </c>
      <c r="B179" s="107" t="s">
        <v>2285</v>
      </c>
      <c r="C179" s="113" t="s">
        <v>2284</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2286</v>
      </c>
      <c r="B180" s="107" t="s">
        <v>2287</v>
      </c>
      <c r="C180" s="113" t="s">
        <v>2286</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2288</v>
      </c>
      <c r="B181" s="107" t="s">
        <v>2289</v>
      </c>
      <c r="C181" s="113" t="s">
        <v>2288</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2290</v>
      </c>
      <c r="B182" s="107" t="s">
        <v>2291</v>
      </c>
      <c r="C182" s="113" t="s">
        <v>2290</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2292</v>
      </c>
      <c r="B183" s="107" t="s">
        <v>2293</v>
      </c>
      <c r="C183" s="113" t="s">
        <v>2292</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2294</v>
      </c>
      <c r="B184" s="107" t="s">
        <v>2295</v>
      </c>
      <c r="C184" s="113" t="s">
        <v>2294</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2296</v>
      </c>
      <c r="B185" s="106" t="s">
        <v>2297</v>
      </c>
      <c r="C185" s="117" t="s">
        <v>2296</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2298</v>
      </c>
      <c r="B186" s="107" t="s">
        <v>2299</v>
      </c>
      <c r="C186" s="113" t="s">
        <v>2298</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2300</v>
      </c>
      <c r="B187" s="107" t="s">
        <v>2301</v>
      </c>
      <c r="C187" s="113" t="s">
        <v>2300</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2302</v>
      </c>
      <c r="B188" s="107" t="s">
        <v>2303</v>
      </c>
      <c r="C188" s="113" t="s">
        <v>2302</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2304</v>
      </c>
      <c r="B189" s="107" t="s">
        <v>2305</v>
      </c>
      <c r="C189" s="113" t="s">
        <v>2304</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2306</v>
      </c>
      <c r="B190" s="107" t="s">
        <v>2307</v>
      </c>
      <c r="C190" s="113" t="s">
        <v>2306</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2308</v>
      </c>
      <c r="C191" s="113" t="s">
        <v>2309</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2310</v>
      </c>
      <c r="B192" s="107" t="s">
        <v>2311</v>
      </c>
      <c r="C192" s="113" t="s">
        <v>2310</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2312</v>
      </c>
      <c r="B193" s="107" t="s">
        <v>2313</v>
      </c>
      <c r="C193" s="113" t="s">
        <v>2312</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2314</v>
      </c>
      <c r="B194" s="107" t="s">
        <v>2315</v>
      </c>
      <c r="C194" s="113" t="s">
        <v>2314</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2316</v>
      </c>
      <c r="B195" s="107" t="s">
        <v>2317</v>
      </c>
      <c r="C195" s="113" t="s">
        <v>2316</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2318</v>
      </c>
      <c r="B196" s="107" t="s">
        <v>2319</v>
      </c>
      <c r="C196" s="113" t="s">
        <v>2318</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2320</v>
      </c>
      <c r="B197" s="107" t="s">
        <v>2321</v>
      </c>
      <c r="C197" s="113" t="s">
        <v>2320</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2322</v>
      </c>
      <c r="C198" s="113" t="s">
        <v>2323</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2324</v>
      </c>
      <c r="B199" s="107" t="s">
        <v>2311</v>
      </c>
      <c r="C199" s="113" t="s">
        <v>2324</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2325</v>
      </c>
      <c r="B200" s="107" t="s">
        <v>2313</v>
      </c>
      <c r="C200" s="113" t="s">
        <v>2325</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2326</v>
      </c>
      <c r="B201" s="107" t="s">
        <v>2315</v>
      </c>
      <c r="C201" s="113" t="s">
        <v>2326</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2327</v>
      </c>
      <c r="B202" s="107" t="s">
        <v>2317</v>
      </c>
      <c r="C202" s="113" t="s">
        <v>2327</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2328</v>
      </c>
      <c r="B203" s="107" t="s">
        <v>2319</v>
      </c>
      <c r="C203" s="113" t="s">
        <v>2328</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2329</v>
      </c>
      <c r="B204" s="107" t="s">
        <v>2321</v>
      </c>
      <c r="C204" s="113" t="s">
        <v>2329</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2330</v>
      </c>
      <c r="B205" s="107" t="s">
        <v>2331</v>
      </c>
      <c r="C205" s="113" t="s">
        <v>2330</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2332</v>
      </c>
      <c r="B206" s="107" t="s">
        <v>2333</v>
      </c>
      <c r="C206" s="113" t="s">
        <v>2332</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2334</v>
      </c>
      <c r="C207" s="113" t="s">
        <v>2335</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2336</v>
      </c>
      <c r="B208" s="107" t="s">
        <v>2337</v>
      </c>
      <c r="C208" s="113" t="s">
        <v>2336</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2338</v>
      </c>
      <c r="B209" s="107" t="s">
        <v>2339</v>
      </c>
      <c r="C209" s="113" t="s">
        <v>2338</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2340</v>
      </c>
      <c r="B210" s="107" t="s">
        <v>2341</v>
      </c>
      <c r="C210" s="113" t="s">
        <v>2340</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2342</v>
      </c>
      <c r="B211" s="107" t="s">
        <v>2343</v>
      </c>
      <c r="C211" s="113" t="s">
        <v>2342</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2344</v>
      </c>
      <c r="B212" s="107" t="s">
        <v>2345</v>
      </c>
      <c r="C212" s="113" t="s">
        <v>2344</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2346</v>
      </c>
      <c r="B213" s="107" t="s">
        <v>2347</v>
      </c>
      <c r="C213" s="113" t="s">
        <v>2346</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2348</v>
      </c>
      <c r="B214" s="107" t="s">
        <v>2349</v>
      </c>
      <c r="C214" s="113" t="s">
        <v>2348</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2350</v>
      </c>
      <c r="B215" s="107" t="s">
        <v>2351</v>
      </c>
      <c r="C215" s="113" t="s">
        <v>2350</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2352</v>
      </c>
      <c r="B216" s="107" t="s">
        <v>2353</v>
      </c>
      <c r="C216" s="113" t="s">
        <v>2352</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2354</v>
      </c>
      <c r="B217" s="107" t="s">
        <v>2355</v>
      </c>
      <c r="C217" s="113" t="s">
        <v>2354</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2356</v>
      </c>
      <c r="B218" s="107" t="s">
        <v>2357</v>
      </c>
      <c r="C218" s="113" t="s">
        <v>2356</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2358</v>
      </c>
      <c r="B219" s="107" t="s">
        <v>2359</v>
      </c>
      <c r="C219" s="113" t="s">
        <v>2358</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2360</v>
      </c>
      <c r="B220" s="107" t="s">
        <v>2361</v>
      </c>
      <c r="C220" s="113" t="s">
        <v>2360</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2362</v>
      </c>
      <c r="B221" s="107" t="s">
        <v>2363</v>
      </c>
      <c r="C221" s="113" t="s">
        <v>2362</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2364</v>
      </c>
      <c r="B222" s="107" t="s">
        <v>2365</v>
      </c>
      <c r="C222" s="113" t="s">
        <v>2364</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2366</v>
      </c>
      <c r="B223" s="281" t="s">
        <v>2367</v>
      </c>
      <c r="C223" s="113" t="s">
        <v>2366</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2368</v>
      </c>
      <c r="C224" s="113" t="s">
        <v>2369</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2370</v>
      </c>
      <c r="B225" s="107" t="s">
        <v>2371</v>
      </c>
      <c r="C225" s="113" t="s">
        <v>2370</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2372</v>
      </c>
      <c r="B226" s="107" t="s">
        <v>2373</v>
      </c>
      <c r="C226" s="113" t="s">
        <v>2372</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2374</v>
      </c>
      <c r="C227" s="113" t="s">
        <v>2375</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2376</v>
      </c>
      <c r="C228" s="113" t="s">
        <v>2377</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2378</v>
      </c>
      <c r="C229" s="113" t="s">
        <v>2379</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2380</v>
      </c>
      <c r="C230" s="113" t="s">
        <v>2381</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2382</v>
      </c>
      <c r="C231" s="113" t="s">
        <v>2383</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2384</v>
      </c>
      <c r="C232" s="113" t="s">
        <v>2385</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2386</v>
      </c>
      <c r="C233" s="113" t="s">
        <v>2387</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2388</v>
      </c>
      <c r="B234" s="107" t="s">
        <v>2389</v>
      </c>
      <c r="C234" s="113" t="s">
        <v>2388</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2390</v>
      </c>
      <c r="B235" s="107" t="s">
        <v>2391</v>
      </c>
      <c r="C235" s="113" t="s">
        <v>2390</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2392</v>
      </c>
      <c r="B236" s="107" t="s">
        <v>2393</v>
      </c>
      <c r="C236" s="113" t="s">
        <v>2392</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2394</v>
      </c>
      <c r="B237" s="106" t="s">
        <v>2395</v>
      </c>
      <c r="C237" s="117" t="s">
        <v>2394</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2396</v>
      </c>
      <c r="B238" s="107" t="s">
        <v>2397</v>
      </c>
      <c r="C238" s="113" t="s">
        <v>2396</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2398</v>
      </c>
      <c r="B239" s="107" t="s">
        <v>2399</v>
      </c>
      <c r="C239" s="113" t="s">
        <v>2398</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2400</v>
      </c>
      <c r="B240" s="107" t="s">
        <v>2401</v>
      </c>
      <c r="C240" s="113" t="s">
        <v>2400</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2402</v>
      </c>
      <c r="B241" s="107" t="s">
        <v>2403</v>
      </c>
      <c r="C241" s="113" t="s">
        <v>2402</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2404</v>
      </c>
      <c r="B242" s="107" t="s">
        <v>2405</v>
      </c>
      <c r="C242" s="113" t="s">
        <v>2404</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2406</v>
      </c>
      <c r="B243" s="107" t="s">
        <v>2407</v>
      </c>
      <c r="C243" s="113" t="s">
        <v>2406</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2408</v>
      </c>
      <c r="B244" s="107" t="s">
        <v>2409</v>
      </c>
      <c r="C244" s="113" t="s">
        <v>2408</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2410</v>
      </c>
      <c r="B245" s="107" t="s">
        <v>2411</v>
      </c>
      <c r="C245" s="113" t="s">
        <v>2410</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2412</v>
      </c>
      <c r="B246" s="107" t="s">
        <v>2413</v>
      </c>
      <c r="C246" s="113" t="s">
        <v>2412</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2414</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2415</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2416</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2417</v>
      </c>
      <c r="B250" s="107" t="s">
        <v>2418</v>
      </c>
      <c r="C250" s="113" t="s">
        <v>2417</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2419</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2420</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2421</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2422</v>
      </c>
      <c r="B254" s="106" t="s">
        <v>2423</v>
      </c>
      <c r="C254" s="117" t="s">
        <v>2422</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2424</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2425</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2426</v>
      </c>
      <c r="B257" s="107" t="s">
        <v>2427</v>
      </c>
      <c r="C257" s="113" t="s">
        <v>2426</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2428</v>
      </c>
      <c r="B258" s="106" t="s">
        <v>2429</v>
      </c>
      <c r="C258" s="113" t="s">
        <v>2428</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2430</v>
      </c>
      <c r="B259" s="107" t="s">
        <v>2431</v>
      </c>
      <c r="C259" s="113" t="s">
        <v>2430</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2432</v>
      </c>
      <c r="B260" s="119" t="s">
        <v>2433</v>
      </c>
      <c r="C260" s="113" t="s">
        <v>2432</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2434</v>
      </c>
      <c r="B262" s="107" t="s">
        <v>2435</v>
      </c>
      <c r="C262" s="113" t="s">
        <v>2436</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2434</v>
      </c>
      <c r="B263" s="107" t="s">
        <v>2437</v>
      </c>
      <c r="C263" s="113" t="s">
        <v>2438</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2439</v>
      </c>
      <c r="B264" s="107" t="s">
        <v>2440</v>
      </c>
      <c r="C264" s="113" t="s">
        <v>2441</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2439</v>
      </c>
      <c r="B265" s="107" t="s">
        <v>2442</v>
      </c>
      <c r="C265" s="113" t="s">
        <v>2443</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2444</v>
      </c>
      <c r="B266" s="107" t="s">
        <v>2445</v>
      </c>
      <c r="C266" s="113" t="s">
        <v>2446</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2444</v>
      </c>
      <c r="B267" s="107" t="s">
        <v>2447</v>
      </c>
      <c r="C267" s="113" t="s">
        <v>2448</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2449</v>
      </c>
      <c r="B268" s="107" t="s">
        <v>2450</v>
      </c>
      <c r="C268" s="113" t="s">
        <v>2449</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2451</v>
      </c>
      <c r="B269" s="107" t="s">
        <v>2452</v>
      </c>
      <c r="C269" s="113" t="s">
        <v>2451</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2453</v>
      </c>
      <c r="B270" s="107" t="s">
        <v>2454</v>
      </c>
      <c r="C270" s="113" t="s">
        <v>2453</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2455</v>
      </c>
      <c r="B271" s="107" t="s">
        <v>2456</v>
      </c>
      <c r="C271" s="113" t="s">
        <v>2455</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2457</v>
      </c>
      <c r="B272" s="107" t="s">
        <v>2458</v>
      </c>
      <c r="C272" s="113" t="s">
        <v>2457</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2459</v>
      </c>
      <c r="B273" s="107" t="s">
        <v>2460</v>
      </c>
      <c r="C273" s="113" t="s">
        <v>2459</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2461</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2462</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2463</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2464</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2465</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2466</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2467</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2468</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2469</v>
      </c>
      <c r="B282" s="106" t="s">
        <v>2470</v>
      </c>
      <c r="C282" s="117" t="s">
        <v>2469</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2471</v>
      </c>
      <c r="B283" s="106" t="s">
        <v>2472</v>
      </c>
      <c r="C283" s="117" t="s">
        <v>2471</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2473</v>
      </c>
      <c r="B284" s="106" t="s">
        <v>2474</v>
      </c>
      <c r="C284" s="117" t="s">
        <v>2473</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2475</v>
      </c>
      <c r="B285" s="106" t="s">
        <v>2476</v>
      </c>
      <c r="C285" s="117" t="s">
        <v>2475</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2477</v>
      </c>
      <c r="B286" s="107" t="s">
        <v>2478</v>
      </c>
      <c r="C286" s="113" t="s">
        <v>2477</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2479</v>
      </c>
      <c r="B287" s="107" t="s">
        <v>2480</v>
      </c>
      <c r="C287" s="113" t="s">
        <v>2481</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2479</v>
      </c>
      <c r="B288" s="107" t="s">
        <v>2482</v>
      </c>
      <c r="C288" s="113" t="s">
        <v>2483</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2484</v>
      </c>
      <c r="B289" s="107" t="s">
        <v>2485</v>
      </c>
      <c r="C289" s="113" t="s">
        <v>2486</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2484</v>
      </c>
      <c r="B290" s="107" t="s">
        <v>2487</v>
      </c>
      <c r="C290" s="113" t="s">
        <v>2488</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2489</v>
      </c>
      <c r="B291" s="107" t="s">
        <v>2490</v>
      </c>
      <c r="C291" s="113" t="s">
        <v>2491</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2489</v>
      </c>
      <c r="B292" s="107" t="s">
        <v>2492</v>
      </c>
      <c r="C292" s="113" t="s">
        <v>2493</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2494</v>
      </c>
      <c r="B293" s="107" t="s">
        <v>2495</v>
      </c>
      <c r="C293" s="113" t="s">
        <v>2496</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2494</v>
      </c>
      <c r="B294" s="107" t="s">
        <v>2497</v>
      </c>
      <c r="C294" s="113" t="s">
        <v>2498</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2499</v>
      </c>
      <c r="B295" s="281" t="s">
        <v>2500</v>
      </c>
      <c r="C295" s="113" t="s">
        <v>2499</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2501</v>
      </c>
      <c r="B296" s="281" t="s">
        <v>2502</v>
      </c>
      <c r="C296" s="113" t="s">
        <v>2501</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2503</v>
      </c>
      <c r="B297" s="281" t="s">
        <v>2504</v>
      </c>
      <c r="C297" s="113" t="s">
        <v>2503</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2505</v>
      </c>
      <c r="C298" s="113" t="s">
        <v>2506</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2507</v>
      </c>
      <c r="C299" s="113" t="s">
        <v>2508</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2509</v>
      </c>
      <c r="C300" s="113" t="s">
        <v>2510</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2511</v>
      </c>
      <c r="C301" s="113" t="s">
        <v>2512</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2513</v>
      </c>
      <c r="C302" s="113" t="s">
        <v>2514</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2515</v>
      </c>
      <c r="B303" s="281" t="s">
        <v>2516</v>
      </c>
      <c r="C303" s="113" t="s">
        <v>2515</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2517</v>
      </c>
      <c r="C304" s="113" t="s">
        <v>2518</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2519</v>
      </c>
      <c r="C305" s="113" t="s">
        <v>2520</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2521</v>
      </c>
      <c r="C307" s="113" t="s">
        <v>2522</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2523</v>
      </c>
      <c r="C308" s="113" t="s">
        <v>2524</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2525</v>
      </c>
      <c r="B309" s="281" t="s">
        <v>2526</v>
      </c>
      <c r="C309" s="113" t="s">
        <v>2525</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2527</v>
      </c>
      <c r="C310" s="113" t="s">
        <v>2528</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2529</v>
      </c>
      <c r="C311" s="113" t="s">
        <v>2530</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2531</v>
      </c>
      <c r="C315" s="113" t="s">
        <v>2532</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2533</v>
      </c>
      <c r="C316" s="113" t="s">
        <v>2534</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2535</v>
      </c>
      <c r="C318" s="113" t="s">
        <v>2536</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2537</v>
      </c>
      <c r="C320" s="113" t="s">
        <v>2538</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2539</v>
      </c>
      <c r="C321" s="113" t="s">
        <v>2540</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2541</v>
      </c>
      <c r="C322" s="125" t="s">
        <v>2542</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9" width="14.42578125" style="77" customWidth="1"/>
    <col min="30" max="16384" width="14.42578125" style="77"/>
  </cols>
  <sheetData>
    <row r="1" spans="1:25" s="59" customFormat="1" ht="15" customHeight="1" x14ac:dyDescent="0.2">
      <c r="A1" s="369" t="s">
        <v>56</v>
      </c>
      <c r="B1" s="378"/>
      <c r="C1" s="364" t="s">
        <v>2543</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2544</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2545</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2546</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2547</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2548</v>
      </c>
      <c r="B7" s="95" t="s">
        <v>2549</v>
      </c>
      <c r="C7" s="227" t="s">
        <v>2548</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2550</v>
      </c>
      <c r="B8" s="95" t="s">
        <v>2551</v>
      </c>
      <c r="C8" s="227" t="s">
        <v>2550</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2552</v>
      </c>
      <c r="B9" s="95" t="s">
        <v>2553</v>
      </c>
      <c r="C9" s="227" t="s">
        <v>2552</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2554</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2555</v>
      </c>
      <c r="B11" s="95" t="s">
        <v>2556</v>
      </c>
      <c r="C11" s="227" t="s">
        <v>2555</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2557</v>
      </c>
      <c r="B12" s="95" t="s">
        <v>2558</v>
      </c>
      <c r="C12" s="227" t="s">
        <v>2557</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2559</v>
      </c>
      <c r="B13" s="95" t="s">
        <v>2560</v>
      </c>
      <c r="C13" s="227" t="s">
        <v>2559</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2561</v>
      </c>
      <c r="B14" s="95" t="s">
        <v>2562</v>
      </c>
      <c r="C14" s="227" t="s">
        <v>2561</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2563</v>
      </c>
      <c r="B15" s="95" t="s">
        <v>2564</v>
      </c>
      <c r="C15" s="227" t="s">
        <v>2563</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2565</v>
      </c>
      <c r="B16" s="95" t="s">
        <v>2566</v>
      </c>
      <c r="C16" s="227" t="s">
        <v>2565</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2567</v>
      </c>
      <c r="B17" s="95" t="s">
        <v>2568</v>
      </c>
      <c r="C17" s="227" t="s">
        <v>2567</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2569</v>
      </c>
      <c r="B18" s="95" t="s">
        <v>2570</v>
      </c>
      <c r="C18" s="227" t="s">
        <v>2569</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2571</v>
      </c>
      <c r="B19" s="95" t="s">
        <v>2572</v>
      </c>
      <c r="C19" s="227" t="s">
        <v>2571</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2573</v>
      </c>
      <c r="B20" s="95" t="s">
        <v>2574</v>
      </c>
      <c r="C20" s="227" t="s">
        <v>2573</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2575</v>
      </c>
      <c r="B21" s="95" t="s">
        <v>2576</v>
      </c>
      <c r="C21" s="227" t="s">
        <v>2575</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2577</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2578</v>
      </c>
      <c r="B23" s="95" t="s">
        <v>2579</v>
      </c>
      <c r="C23" s="227" t="s">
        <v>2578</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2580</v>
      </c>
      <c r="B24" s="95" t="s">
        <v>2581</v>
      </c>
      <c r="C24" s="227" t="s">
        <v>2580</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2582</v>
      </c>
      <c r="B25" s="95" t="s">
        <v>2583</v>
      </c>
      <c r="C25" s="227" t="s">
        <v>2582</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2584</v>
      </c>
      <c r="B26" s="95" t="s">
        <v>2585</v>
      </c>
      <c r="C26" s="227" t="s">
        <v>2584</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2586</v>
      </c>
      <c r="B27" s="95" t="s">
        <v>2587</v>
      </c>
      <c r="C27" s="227" t="s">
        <v>2586</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2588</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2589</v>
      </c>
      <c r="B29" s="95" t="s">
        <v>2590</v>
      </c>
      <c r="C29" s="227" t="s">
        <v>2589</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2591</v>
      </c>
      <c r="B30" s="95" t="s">
        <v>2592</v>
      </c>
      <c r="C30" s="227" t="s">
        <v>2591</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2593</v>
      </c>
      <c r="B31" s="95" t="s">
        <v>2594</v>
      </c>
      <c r="C31" s="227" t="s">
        <v>2593</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2595</v>
      </c>
      <c r="B32" s="95" t="s">
        <v>2596</v>
      </c>
      <c r="C32" s="227" t="s">
        <v>2595</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2597</v>
      </c>
      <c r="B33" s="95" t="s">
        <v>2598</v>
      </c>
      <c r="C33" s="227" t="s">
        <v>2597</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2599</v>
      </c>
      <c r="B34" s="95" t="s">
        <v>2600</v>
      </c>
      <c r="C34" s="227" t="s">
        <v>2599</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2601</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2602</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2603</v>
      </c>
      <c r="B37" s="95" t="s">
        <v>2604</v>
      </c>
      <c r="C37" s="227" t="s">
        <v>2603</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2605</v>
      </c>
      <c r="B38" s="95" t="s">
        <v>2606</v>
      </c>
      <c r="C38" s="227" t="s">
        <v>2605</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2607</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2608</v>
      </c>
      <c r="B40" s="95" t="s">
        <v>2609</v>
      </c>
      <c r="C40" s="227" t="s">
        <v>2608</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2610</v>
      </c>
      <c r="B41" s="95" t="s">
        <v>2611</v>
      </c>
      <c r="C41" s="227" t="s">
        <v>2610</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2612</v>
      </c>
      <c r="B42" s="95" t="s">
        <v>2613</v>
      </c>
      <c r="C42" s="227" t="s">
        <v>2612</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2614</v>
      </c>
      <c r="B43" s="95" t="s">
        <v>2615</v>
      </c>
      <c r="C43" s="227" t="s">
        <v>2614</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2616</v>
      </c>
      <c r="B44" s="95" t="s">
        <v>2617</v>
      </c>
      <c r="C44" s="227" t="s">
        <v>2616</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2618</v>
      </c>
      <c r="B45" s="95" t="s">
        <v>2619</v>
      </c>
      <c r="C45" s="227" t="s">
        <v>2618</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2620</v>
      </c>
      <c r="B46" s="95" t="s">
        <v>2621</v>
      </c>
      <c r="C46" s="227" t="s">
        <v>2620</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2622</v>
      </c>
      <c r="B47" s="95" t="s">
        <v>2623</v>
      </c>
      <c r="C47" s="227" t="s">
        <v>2622</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2624</v>
      </c>
      <c r="B48" s="95" t="s">
        <v>2625</v>
      </c>
      <c r="C48" s="227" t="s">
        <v>2624</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2626</v>
      </c>
      <c r="B49" s="95" t="s">
        <v>2627</v>
      </c>
      <c r="C49" s="227" t="s">
        <v>2626</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2628</v>
      </c>
      <c r="B50" s="95" t="s">
        <v>2629</v>
      </c>
      <c r="C50" s="227" t="s">
        <v>2628</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2630</v>
      </c>
      <c r="B51" s="95" t="s">
        <v>2631</v>
      </c>
      <c r="C51" s="227" t="s">
        <v>2630</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2632</v>
      </c>
      <c r="B52" s="95" t="s">
        <v>2633</v>
      </c>
      <c r="C52" s="227" t="s">
        <v>2632</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2634</v>
      </c>
      <c r="B53" s="95" t="s">
        <v>2635</v>
      </c>
      <c r="C53" s="227" t="s">
        <v>2634</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2636</v>
      </c>
      <c r="B54" s="95" t="s">
        <v>2637</v>
      </c>
      <c r="C54" s="227" t="s">
        <v>2636</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2638</v>
      </c>
      <c r="B55" s="95" t="s">
        <v>2639</v>
      </c>
      <c r="C55" s="227" t="s">
        <v>2638</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2640</v>
      </c>
      <c r="B56" s="95" t="s">
        <v>2641</v>
      </c>
      <c r="C56" s="227" t="s">
        <v>2640</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2642</v>
      </c>
      <c r="B57" s="95" t="s">
        <v>2643</v>
      </c>
      <c r="C57" s="227" t="s">
        <v>2642</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2644</v>
      </c>
      <c r="B58" s="95" t="s">
        <v>2645</v>
      </c>
      <c r="C58" s="227" t="s">
        <v>2644</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2646</v>
      </c>
      <c r="B59" s="95" t="s">
        <v>2647</v>
      </c>
      <c r="C59" s="227" t="s">
        <v>2646</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2648</v>
      </c>
      <c r="B60" s="95" t="s">
        <v>2649</v>
      </c>
      <c r="C60" s="227" t="s">
        <v>2648</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2650</v>
      </c>
      <c r="B61" s="95" t="s">
        <v>2651</v>
      </c>
      <c r="C61" s="227" t="s">
        <v>2650</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2652</v>
      </c>
      <c r="B62" s="95" t="s">
        <v>2653</v>
      </c>
      <c r="C62" s="227" t="s">
        <v>2652</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2654</v>
      </c>
      <c r="B63" s="95" t="s">
        <v>2655</v>
      </c>
      <c r="C63" s="227" t="s">
        <v>2654</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2656</v>
      </c>
      <c r="B64" s="95" t="s">
        <v>2657</v>
      </c>
      <c r="C64" s="227" t="s">
        <v>2656</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2658</v>
      </c>
      <c r="B65" s="95" t="s">
        <v>2659</v>
      </c>
      <c r="C65" s="227" t="s">
        <v>2658</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2660</v>
      </c>
      <c r="B66" s="95" t="s">
        <v>2661</v>
      </c>
      <c r="C66" s="227" t="s">
        <v>2660</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2662</v>
      </c>
      <c r="B67" s="95" t="s">
        <v>2663</v>
      </c>
      <c r="C67" s="227" t="s">
        <v>2662</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2664</v>
      </c>
      <c r="B68" s="95" t="s">
        <v>2665</v>
      </c>
      <c r="C68" s="227" t="s">
        <v>2664</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2666</v>
      </c>
      <c r="B69" s="95" t="s">
        <v>2667</v>
      </c>
      <c r="C69" s="227" t="s">
        <v>2666</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2668</v>
      </c>
      <c r="B70" s="95" t="s">
        <v>2669</v>
      </c>
      <c r="C70" s="227" t="s">
        <v>2668</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2670</v>
      </c>
      <c r="B71" s="95" t="s">
        <v>2671</v>
      </c>
      <c r="C71" s="227" t="s">
        <v>2670</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2672</v>
      </c>
      <c r="B72" s="95" t="s">
        <v>2673</v>
      </c>
      <c r="C72" s="227" t="s">
        <v>2672</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2674</v>
      </c>
      <c r="B73" s="95" t="s">
        <v>2675</v>
      </c>
      <c r="C73" s="227" t="s">
        <v>2674</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2676</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2677</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2678</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2679</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2680</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2681</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2682</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2683</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2684</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2685</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2686</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2687</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2688</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2689</v>
      </c>
      <c r="B87" s="95" t="s">
        <v>2690</v>
      </c>
      <c r="C87" s="227" t="s">
        <v>2689</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2691</v>
      </c>
      <c r="B88" s="95" t="s">
        <v>2692</v>
      </c>
      <c r="C88" s="227" t="s">
        <v>2691</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2693</v>
      </c>
      <c r="B89" s="95" t="s">
        <v>2694</v>
      </c>
      <c r="C89" s="227" t="s">
        <v>2693</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2695</v>
      </c>
      <c r="B90" s="95" t="s">
        <v>2696</v>
      </c>
      <c r="C90" s="227" t="s">
        <v>2695</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2697</v>
      </c>
      <c r="B91" s="95" t="s">
        <v>1612</v>
      </c>
      <c r="C91" s="227" t="s">
        <v>2697</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2698</v>
      </c>
      <c r="B92" s="95" t="s">
        <v>2699</v>
      </c>
      <c r="C92" s="227" t="s">
        <v>2698</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2700</v>
      </c>
      <c r="B93" s="95" t="s">
        <v>2701</v>
      </c>
      <c r="C93" s="227" t="s">
        <v>2700</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2702</v>
      </c>
      <c r="B94" s="95" t="s">
        <v>2703</v>
      </c>
      <c r="C94" s="227" t="s">
        <v>2702</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2704</v>
      </c>
      <c r="B95" s="95" t="s">
        <v>2705</v>
      </c>
      <c r="C95" s="227" t="s">
        <v>2704</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2706</v>
      </c>
      <c r="B96" s="95" t="s">
        <v>2707</v>
      </c>
      <c r="C96" s="227" t="s">
        <v>2706</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2708</v>
      </c>
      <c r="B97" s="95" t="s">
        <v>2709</v>
      </c>
      <c r="C97" s="227" t="s">
        <v>2708</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2710</v>
      </c>
      <c r="B98" s="95" t="s">
        <v>2711</v>
      </c>
      <c r="C98" s="227" t="s">
        <v>2710</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2712</v>
      </c>
      <c r="B99" s="95" t="s">
        <v>2713</v>
      </c>
      <c r="C99" s="227" t="s">
        <v>2712</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2714</v>
      </c>
      <c r="B100" s="95" t="s">
        <v>2715</v>
      </c>
      <c r="C100" s="227" t="s">
        <v>2714</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2716</v>
      </c>
      <c r="B101" s="95" t="s">
        <v>2717</v>
      </c>
      <c r="C101" s="227" t="s">
        <v>2716</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2718</v>
      </c>
      <c r="B102" s="95" t="s">
        <v>2719</v>
      </c>
      <c r="C102" s="227" t="s">
        <v>2718</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2720</v>
      </c>
      <c r="B103" s="95" t="s">
        <v>2721</v>
      </c>
      <c r="C103" s="227" t="s">
        <v>2720</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2722</v>
      </c>
      <c r="B104" s="95" t="s">
        <v>2723</v>
      </c>
      <c r="C104" s="227" t="s">
        <v>2722</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2724</v>
      </c>
      <c r="B105" s="95" t="s">
        <v>2725</v>
      </c>
      <c r="C105" s="227" t="s">
        <v>2724</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2726</v>
      </c>
      <c r="B106" s="95" t="s">
        <v>2727</v>
      </c>
      <c r="C106" s="227" t="s">
        <v>2726</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2728</v>
      </c>
      <c r="B107" s="95" t="s">
        <v>2729</v>
      </c>
      <c r="C107" s="227" t="s">
        <v>2728</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2730</v>
      </c>
      <c r="B108" s="95" t="s">
        <v>2731</v>
      </c>
      <c r="C108" s="227" t="s">
        <v>2730</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2732</v>
      </c>
      <c r="B109" s="95" t="s">
        <v>2733</v>
      </c>
      <c r="C109" s="227" t="s">
        <v>2732</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2734</v>
      </c>
      <c r="B110" s="95" t="s">
        <v>2735</v>
      </c>
      <c r="C110" s="227" t="s">
        <v>2734</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2736</v>
      </c>
      <c r="B111" s="95" t="s">
        <v>2737</v>
      </c>
      <c r="C111" s="227" t="s">
        <v>2736</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2738</v>
      </c>
      <c r="B112" s="95" t="s">
        <v>2739</v>
      </c>
      <c r="C112" s="227" t="s">
        <v>2738</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2740</v>
      </c>
      <c r="B113" s="95" t="s">
        <v>2741</v>
      </c>
      <c r="C113" s="227" t="s">
        <v>2740</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2742</v>
      </c>
      <c r="B114" s="95" t="s">
        <v>2743</v>
      </c>
      <c r="C114" s="227" t="s">
        <v>2742</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2744</v>
      </c>
      <c r="B115" s="95" t="s">
        <v>2745</v>
      </c>
      <c r="C115" s="227" t="s">
        <v>2744</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2746</v>
      </c>
      <c r="B116" s="95" t="s">
        <v>2747</v>
      </c>
      <c r="C116" s="227" t="s">
        <v>2746</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2748</v>
      </c>
      <c r="B117" s="95" t="s">
        <v>2749</v>
      </c>
      <c r="C117" s="227" t="s">
        <v>2748</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2750</v>
      </c>
      <c r="B118" s="95" t="s">
        <v>2751</v>
      </c>
      <c r="C118" s="227" t="s">
        <v>2750</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2752</v>
      </c>
      <c r="B119" s="95" t="s">
        <v>2753</v>
      </c>
      <c r="C119" s="227" t="s">
        <v>2752</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2754</v>
      </c>
      <c r="B120" s="95" t="s">
        <v>2755</v>
      </c>
      <c r="C120" s="227" t="s">
        <v>2754</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2756</v>
      </c>
      <c r="B121" s="95" t="s">
        <v>2757</v>
      </c>
      <c r="C121" s="227" t="s">
        <v>2756</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2758</v>
      </c>
      <c r="B122" s="95" t="s">
        <v>2759</v>
      </c>
      <c r="C122" s="227" t="s">
        <v>2758</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2760</v>
      </c>
      <c r="B123" s="95" t="s">
        <v>2761</v>
      </c>
      <c r="C123" s="227" t="s">
        <v>2760</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2762</v>
      </c>
      <c r="B124" s="95" t="s">
        <v>2763</v>
      </c>
      <c r="C124" s="227" t="s">
        <v>2762</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2764</v>
      </c>
      <c r="B125" s="95" t="s">
        <v>2765</v>
      </c>
      <c r="C125" s="227" t="s">
        <v>2764</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2766</v>
      </c>
      <c r="B126" s="95" t="s">
        <v>2767</v>
      </c>
      <c r="C126" s="227" t="s">
        <v>2766</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2768</v>
      </c>
      <c r="B127" s="95" t="s">
        <v>2769</v>
      </c>
      <c r="C127" s="227" t="s">
        <v>2768</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2770</v>
      </c>
      <c r="B128" s="95" t="s">
        <v>2771</v>
      </c>
      <c r="C128" s="227" t="s">
        <v>2770</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2772</v>
      </c>
      <c r="B129" s="95" t="s">
        <v>2773</v>
      </c>
      <c r="C129" s="227" t="s">
        <v>2772</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2774</v>
      </c>
      <c r="B130" s="95" t="s">
        <v>2775</v>
      </c>
      <c r="C130" s="227" t="s">
        <v>2774</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2776</v>
      </c>
      <c r="B131" s="95" t="s">
        <v>2777</v>
      </c>
      <c r="C131" s="227" t="s">
        <v>2776</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2778</v>
      </c>
      <c r="B132" s="95" t="s">
        <v>2779</v>
      </c>
      <c r="C132" s="227" t="s">
        <v>2778</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2780</v>
      </c>
      <c r="B133" s="95" t="s">
        <v>2781</v>
      </c>
      <c r="C133" s="227" t="s">
        <v>2780</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2782</v>
      </c>
      <c r="B134" s="95" t="s">
        <v>2783</v>
      </c>
      <c r="C134" s="227" t="s">
        <v>2782</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2784</v>
      </c>
      <c r="B135" s="95" t="s">
        <v>2785</v>
      </c>
      <c r="C135" s="227" t="s">
        <v>2784</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2786</v>
      </c>
      <c r="B136" s="95" t="s">
        <v>2787</v>
      </c>
      <c r="C136" s="227" t="s">
        <v>2786</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2788</v>
      </c>
      <c r="B137" s="95" t="s">
        <v>1639</v>
      </c>
      <c r="C137" s="227" t="s">
        <v>2788</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2789</v>
      </c>
      <c r="B138" s="237" t="s">
        <v>2790</v>
      </c>
      <c r="C138" s="227" t="s">
        <v>2789</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2791</v>
      </c>
      <c r="B139" s="95" t="s">
        <v>2792</v>
      </c>
      <c r="C139" s="227" t="s">
        <v>2791</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2793</v>
      </c>
      <c r="B140" s="95" t="s">
        <v>2794</v>
      </c>
      <c r="C140" s="227" t="s">
        <v>2793</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2795</v>
      </c>
      <c r="C141" s="228" t="s">
        <v>2796</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2797</v>
      </c>
      <c r="D1" s="386"/>
      <c r="E1" s="387"/>
      <c r="F1" s="4"/>
      <c r="G1" s="4"/>
      <c r="H1" s="4"/>
      <c r="I1" s="4"/>
      <c r="J1" s="4"/>
      <c r="K1" s="4"/>
      <c r="L1" s="4"/>
      <c r="M1" s="4"/>
      <c r="N1" s="4"/>
      <c r="O1" s="4"/>
      <c r="P1" s="4"/>
      <c r="Q1" s="4"/>
      <c r="R1" s="4"/>
      <c r="S1" s="4"/>
      <c r="T1" s="4"/>
      <c r="U1" s="4"/>
      <c r="V1" s="4"/>
    </row>
    <row r="2" spans="1:25" ht="50.1" customHeight="1" x14ac:dyDescent="0.2">
      <c r="A2" s="388" t="s">
        <v>2798</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2799</v>
      </c>
      <c r="E3" s="79" t="s">
        <v>2800</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2801</v>
      </c>
      <c r="B5" s="133" t="s">
        <v>2802</v>
      </c>
      <c r="C5" s="134" t="s">
        <v>2801</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2803</v>
      </c>
      <c r="B6" s="135" t="s">
        <v>2804</v>
      </c>
      <c r="C6" s="117" t="s">
        <v>2803</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2805</v>
      </c>
      <c r="C7" s="117" t="s">
        <v>2806</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2807</v>
      </c>
      <c r="C8" s="117" t="s">
        <v>2808</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2809</v>
      </c>
      <c r="C9" s="117" t="s">
        <v>2810</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2811</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2812</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2813</v>
      </c>
      <c r="C12" s="117" t="s">
        <v>2814</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2815</v>
      </c>
      <c r="C13" s="117" t="s">
        <v>2816</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2817</v>
      </c>
      <c r="C14" s="117" t="s">
        <v>2818</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2819</v>
      </c>
      <c r="C15" s="117" t="s">
        <v>2820</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2821</v>
      </c>
      <c r="C16" s="117" t="s">
        <v>2822</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2823</v>
      </c>
      <c r="C17" s="117" t="s">
        <v>2824</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2825</v>
      </c>
      <c r="C18" s="117" t="s">
        <v>2826</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2827</v>
      </c>
      <c r="C19" s="117" t="s">
        <v>2828</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2829</v>
      </c>
      <c r="C20" s="117" t="s">
        <v>2830</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2831</v>
      </c>
      <c r="C21" s="117" t="s">
        <v>2832</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2833</v>
      </c>
      <c r="B22" s="135" t="s">
        <v>2834</v>
      </c>
      <c r="C22" s="117" t="s">
        <v>2833</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2835</v>
      </c>
      <c r="C23" s="117" t="s">
        <v>2836</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2807</v>
      </c>
      <c r="C24" s="117" t="s">
        <v>2837</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2809</v>
      </c>
      <c r="C25" s="117" t="s">
        <v>2838</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2839</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2840</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2813</v>
      </c>
      <c r="C28" s="117" t="s">
        <v>2841</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2815</v>
      </c>
      <c r="C29" s="117" t="s">
        <v>2842</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2843</v>
      </c>
      <c r="C30" s="117" t="s">
        <v>2844</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2819</v>
      </c>
      <c r="C31" s="117" t="s">
        <v>2845</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2821</v>
      </c>
      <c r="C32" s="117" t="s">
        <v>2846</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2823</v>
      </c>
      <c r="C33" s="117" t="s">
        <v>2847</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2825</v>
      </c>
      <c r="C34" s="117" t="s">
        <v>2848</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2827</v>
      </c>
      <c r="C35" s="117" t="s">
        <v>2849</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2829</v>
      </c>
      <c r="C36" s="117" t="s">
        <v>2850</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2831</v>
      </c>
      <c r="C37" s="117" t="s">
        <v>2851</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2852</v>
      </c>
      <c r="B38" s="135" t="s">
        <v>2853</v>
      </c>
      <c r="C38" s="117" t="s">
        <v>2852</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2854</v>
      </c>
      <c r="B39" s="135" t="s">
        <v>2855</v>
      </c>
      <c r="C39" s="117" t="s">
        <v>2854</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2856</v>
      </c>
      <c r="C40" s="117" t="s">
        <v>2857</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2305</v>
      </c>
      <c r="C41" s="117" t="s">
        <v>2858</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2859</v>
      </c>
      <c r="C42" s="117" t="s">
        <v>2860</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2861</v>
      </c>
      <c r="C43" s="117" t="s">
        <v>2862</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2863</v>
      </c>
      <c r="B44" s="135" t="s">
        <v>2864</v>
      </c>
      <c r="C44" s="117" t="s">
        <v>2863</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2856</v>
      </c>
      <c r="C45" s="117" t="s">
        <v>2865</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2305</v>
      </c>
      <c r="C46" s="117" t="s">
        <v>2866</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2859</v>
      </c>
      <c r="C47" s="117" t="s">
        <v>2867</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2861</v>
      </c>
      <c r="C48" s="209" t="s">
        <v>2868</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pane ySplit="1" topLeftCell="A2" activePane="bottomLeft" state="frozen"/>
      <selection pane="bottomLeft" activeCell="D13" sqref="D13"/>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2869</v>
      </c>
      <c r="D1" s="387"/>
      <c r="E1" s="4"/>
      <c r="F1" s="4"/>
      <c r="G1" s="4"/>
      <c r="H1" s="4"/>
      <c r="I1" s="4"/>
      <c r="J1" s="4"/>
      <c r="K1" s="4"/>
      <c r="L1" s="4"/>
      <c r="M1" s="4"/>
      <c r="N1" s="4"/>
      <c r="O1" s="4"/>
      <c r="P1" s="4"/>
      <c r="Q1" s="4"/>
      <c r="R1" s="4"/>
      <c r="S1" s="4"/>
      <c r="T1" s="4"/>
      <c r="U1" s="4"/>
    </row>
    <row r="2" spans="1:24" ht="50.1" customHeight="1" x14ac:dyDescent="0.2">
      <c r="A2" s="393" t="s">
        <v>2870</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2871</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2872</v>
      </c>
      <c r="C5" s="229" t="s">
        <v>2873</v>
      </c>
      <c r="D5" s="305">
        <v>3018130</v>
      </c>
      <c r="E5" s="45"/>
      <c r="F5" s="45"/>
      <c r="G5" s="45"/>
      <c r="H5" s="45"/>
      <c r="I5" s="45"/>
      <c r="J5" s="45"/>
      <c r="K5" s="45"/>
      <c r="L5" s="45"/>
      <c r="M5" s="45"/>
      <c r="N5" s="45"/>
      <c r="O5" s="45"/>
      <c r="P5" s="45"/>
      <c r="Q5" s="45"/>
      <c r="R5" s="45"/>
      <c r="S5" s="45"/>
      <c r="T5" s="45"/>
      <c r="U5" s="45"/>
    </row>
    <row r="6" spans="1:24" ht="24" x14ac:dyDescent="0.2">
      <c r="A6" s="139"/>
      <c r="B6" s="140" t="s">
        <v>2874</v>
      </c>
      <c r="C6" s="230" t="s">
        <v>2875</v>
      </c>
      <c r="D6" s="48">
        <f>D7+D8+D17+D18</f>
        <v>7399830</v>
      </c>
      <c r="E6" s="45"/>
      <c r="F6" s="45"/>
      <c r="G6" s="45"/>
      <c r="H6" s="45"/>
      <c r="I6" s="45"/>
      <c r="J6" s="45"/>
      <c r="K6" s="45"/>
      <c r="L6" s="45"/>
      <c r="M6" s="45"/>
      <c r="N6" s="45"/>
      <c r="O6" s="45"/>
      <c r="P6" s="45"/>
      <c r="Q6" s="45"/>
      <c r="R6" s="45"/>
      <c r="S6" s="45"/>
      <c r="T6" s="45"/>
      <c r="U6" s="45"/>
    </row>
    <row r="7" spans="1:24" ht="12.75" customHeight="1" x14ac:dyDescent="0.2">
      <c r="A7" s="139"/>
      <c r="B7" s="142" t="s">
        <v>2876</v>
      </c>
      <c r="C7" s="230" t="s">
        <v>2877</v>
      </c>
      <c r="D7" s="306">
        <v>49503</v>
      </c>
      <c r="E7" s="45"/>
      <c r="F7" s="45"/>
      <c r="G7" s="45"/>
      <c r="H7" s="45"/>
      <c r="I7" s="45"/>
      <c r="J7" s="45"/>
      <c r="K7" s="45"/>
      <c r="L7" s="45"/>
      <c r="M7" s="45"/>
      <c r="N7" s="45"/>
      <c r="O7" s="45"/>
      <c r="P7" s="45"/>
      <c r="Q7" s="45"/>
      <c r="R7" s="45"/>
      <c r="S7" s="45"/>
      <c r="T7" s="45"/>
      <c r="U7" s="45"/>
    </row>
    <row r="8" spans="1:24" ht="12.75" customHeight="1" x14ac:dyDescent="0.2">
      <c r="A8" s="139" t="s">
        <v>2280</v>
      </c>
      <c r="B8" s="140" t="s">
        <v>2878</v>
      </c>
      <c r="C8" s="230" t="s">
        <v>2879</v>
      </c>
      <c r="D8" s="48">
        <f>SUM(D9:D16)</f>
        <v>7350327</v>
      </c>
      <c r="E8" s="45"/>
      <c r="F8" s="45"/>
      <c r="G8" s="45"/>
      <c r="H8" s="45"/>
      <c r="I8" s="45"/>
      <c r="J8" s="45"/>
      <c r="K8" s="45"/>
      <c r="L8" s="45"/>
      <c r="M8" s="45"/>
      <c r="N8" s="45"/>
      <c r="O8" s="45"/>
      <c r="P8" s="45"/>
      <c r="Q8" s="45"/>
      <c r="R8" s="45"/>
      <c r="S8" s="45"/>
      <c r="T8" s="45"/>
      <c r="U8" s="45"/>
    </row>
    <row r="9" spans="1:24" ht="12.75" customHeight="1" x14ac:dyDescent="0.2">
      <c r="A9" s="96" t="s">
        <v>2282</v>
      </c>
      <c r="B9" s="95" t="s">
        <v>2283</v>
      </c>
      <c r="C9" s="230" t="s">
        <v>2880</v>
      </c>
      <c r="D9" s="306">
        <v>5971089</v>
      </c>
      <c r="E9" s="45"/>
      <c r="F9" s="45"/>
      <c r="G9" s="45"/>
      <c r="H9" s="45"/>
      <c r="I9" s="45"/>
      <c r="J9" s="45"/>
      <c r="K9" s="45"/>
      <c r="L9" s="45"/>
      <c r="M9" s="45"/>
      <c r="N9" s="45"/>
      <c r="O9" s="45"/>
      <c r="P9" s="45"/>
      <c r="Q9" s="45"/>
      <c r="R9" s="45"/>
      <c r="S9" s="45"/>
      <c r="T9" s="45"/>
      <c r="U9" s="45"/>
    </row>
    <row r="10" spans="1:24" ht="12.75" customHeight="1" x14ac:dyDescent="0.2">
      <c r="A10" s="96" t="s">
        <v>2284</v>
      </c>
      <c r="B10" s="95" t="s">
        <v>2285</v>
      </c>
      <c r="C10" s="230" t="s">
        <v>2881</v>
      </c>
      <c r="D10" s="306">
        <v>1346088</v>
      </c>
      <c r="E10" s="45"/>
      <c r="F10" s="45"/>
      <c r="G10" s="45"/>
      <c r="H10" s="45"/>
      <c r="I10" s="45"/>
      <c r="J10" s="45"/>
      <c r="K10" s="45"/>
      <c r="L10" s="45"/>
      <c r="M10" s="45"/>
      <c r="N10" s="45"/>
      <c r="O10" s="45"/>
      <c r="P10" s="45"/>
      <c r="Q10" s="45"/>
      <c r="R10" s="45"/>
      <c r="S10" s="45"/>
      <c r="T10" s="45"/>
      <c r="U10" s="45"/>
    </row>
    <row r="11" spans="1:24" ht="12.75" customHeight="1" x14ac:dyDescent="0.2">
      <c r="A11" s="96" t="s">
        <v>2286</v>
      </c>
      <c r="B11" s="95" t="s">
        <v>2882</v>
      </c>
      <c r="C11" s="230" t="s">
        <v>2883</v>
      </c>
      <c r="D11" s="306"/>
      <c r="E11" s="45"/>
      <c r="F11" s="45"/>
      <c r="G11" s="45"/>
      <c r="H11" s="45"/>
      <c r="I11" s="45"/>
      <c r="J11" s="45"/>
      <c r="K11" s="45"/>
      <c r="L11" s="45"/>
      <c r="M11" s="45"/>
      <c r="N11" s="45"/>
      <c r="O11" s="45"/>
      <c r="P11" s="45"/>
      <c r="Q11" s="45"/>
      <c r="R11" s="45"/>
      <c r="S11" s="45"/>
      <c r="T11" s="45"/>
      <c r="U11" s="45"/>
    </row>
    <row r="12" spans="1:24" ht="12.75" customHeight="1" x14ac:dyDescent="0.2">
      <c r="A12" s="96" t="s">
        <v>2294</v>
      </c>
      <c r="B12" s="95" t="s">
        <v>2295</v>
      </c>
      <c r="C12" s="230" t="s">
        <v>2884</v>
      </c>
      <c r="D12" s="306"/>
      <c r="E12" s="45"/>
      <c r="F12" s="45"/>
      <c r="G12" s="45"/>
      <c r="H12" s="45"/>
      <c r="I12" s="45"/>
      <c r="J12" s="45"/>
      <c r="K12" s="45"/>
      <c r="L12" s="45"/>
      <c r="M12" s="45"/>
      <c r="N12" s="45"/>
      <c r="O12" s="45"/>
      <c r="P12" s="45"/>
      <c r="Q12" s="45"/>
      <c r="R12" s="45"/>
      <c r="S12" s="45"/>
      <c r="T12" s="45"/>
      <c r="U12" s="45"/>
    </row>
    <row r="13" spans="1:24" ht="24" x14ac:dyDescent="0.2">
      <c r="A13" s="104" t="s">
        <v>2296</v>
      </c>
      <c r="B13" s="105" t="s">
        <v>2885</v>
      </c>
      <c r="C13" s="231" t="s">
        <v>2886</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2298</v>
      </c>
      <c r="B14" s="95" t="s">
        <v>2299</v>
      </c>
      <c r="C14" s="230" t="s">
        <v>2887</v>
      </c>
      <c r="D14" s="306"/>
      <c r="E14" s="45"/>
      <c r="F14" s="45"/>
      <c r="G14" s="45"/>
      <c r="H14" s="45"/>
      <c r="I14" s="45"/>
      <c r="J14" s="45"/>
      <c r="K14" s="45"/>
      <c r="L14" s="45"/>
      <c r="M14" s="45"/>
      <c r="N14" s="45"/>
      <c r="O14" s="45"/>
      <c r="P14" s="45"/>
      <c r="Q14" s="45"/>
      <c r="R14" s="45"/>
      <c r="S14" s="45"/>
      <c r="T14" s="45"/>
      <c r="U14" s="45"/>
    </row>
    <row r="15" spans="1:24" ht="12.75" customHeight="1" x14ac:dyDescent="0.2">
      <c r="A15" s="96" t="s">
        <v>2300</v>
      </c>
      <c r="B15" s="95" t="s">
        <v>2301</v>
      </c>
      <c r="C15" s="230" t="s">
        <v>2888</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2302</v>
      </c>
      <c r="B16" s="95" t="s">
        <v>2303</v>
      </c>
      <c r="C16" s="230" t="s">
        <v>2889</v>
      </c>
      <c r="D16" s="306">
        <v>33150</v>
      </c>
      <c r="E16" s="45"/>
      <c r="F16" s="45"/>
      <c r="G16" s="45"/>
      <c r="H16" s="45"/>
      <c r="I16" s="45"/>
      <c r="J16" s="45"/>
      <c r="K16" s="45"/>
      <c r="L16" s="45"/>
      <c r="M16" s="45"/>
      <c r="N16" s="45"/>
      <c r="O16" s="45"/>
      <c r="P16" s="45"/>
      <c r="Q16" s="45"/>
      <c r="R16" s="45"/>
      <c r="S16" s="45"/>
      <c r="T16" s="45"/>
      <c r="U16" s="45"/>
    </row>
    <row r="17" spans="1:22" ht="12.75" customHeight="1" x14ac:dyDescent="0.2">
      <c r="A17" s="139" t="s">
        <v>2304</v>
      </c>
      <c r="B17" s="140" t="s">
        <v>2305</v>
      </c>
      <c r="C17" s="230" t="s">
        <v>2890</v>
      </c>
      <c r="D17" s="306"/>
      <c r="E17" s="45"/>
      <c r="F17" s="45"/>
      <c r="G17" s="45"/>
      <c r="H17" s="45"/>
      <c r="I17" s="45"/>
      <c r="J17" s="45"/>
      <c r="K17" s="45"/>
      <c r="L17" s="45"/>
      <c r="M17" s="45"/>
      <c r="N17" s="45"/>
      <c r="O17" s="45"/>
      <c r="P17" s="45"/>
      <c r="Q17" s="45"/>
      <c r="R17" s="45"/>
      <c r="S17" s="45"/>
      <c r="T17" s="45"/>
      <c r="U17" s="45"/>
    </row>
    <row r="18" spans="1:22" ht="36" x14ac:dyDescent="0.2">
      <c r="A18" s="139" t="s">
        <v>2891</v>
      </c>
      <c r="B18" s="140" t="s">
        <v>2892</v>
      </c>
      <c r="C18" s="230" t="s">
        <v>2893</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2894</v>
      </c>
      <c r="C19" s="230" t="s">
        <v>2895</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2896</v>
      </c>
      <c r="B20" s="95" t="s">
        <v>2317</v>
      </c>
      <c r="C20" s="230" t="s">
        <v>2897</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2898</v>
      </c>
      <c r="B21" s="95" t="s">
        <v>2321</v>
      </c>
      <c r="C21" s="230" t="s">
        <v>2899</v>
      </c>
      <c r="D21" s="306"/>
      <c r="E21" s="45"/>
      <c r="F21" s="45"/>
      <c r="G21" s="45"/>
      <c r="H21" s="45"/>
      <c r="I21" s="45"/>
      <c r="J21" s="45"/>
      <c r="K21" s="45"/>
      <c r="L21" s="45"/>
      <c r="M21" s="45"/>
      <c r="N21" s="45"/>
      <c r="O21" s="45"/>
      <c r="P21" s="45"/>
      <c r="Q21" s="45"/>
      <c r="R21" s="45"/>
      <c r="S21" s="45"/>
      <c r="T21" s="45"/>
      <c r="U21" s="45"/>
    </row>
    <row r="22" spans="1:22" ht="24" x14ac:dyDescent="0.2">
      <c r="A22" s="96" t="s">
        <v>2900</v>
      </c>
      <c r="B22" s="95" t="s">
        <v>2901</v>
      </c>
      <c r="C22" s="230" t="s">
        <v>2902</v>
      </c>
      <c r="D22" s="306"/>
      <c r="E22" s="45"/>
      <c r="F22" s="45"/>
      <c r="G22" s="45"/>
      <c r="H22" s="45"/>
      <c r="I22" s="45"/>
      <c r="J22" s="45"/>
      <c r="K22" s="45"/>
      <c r="L22" s="45"/>
      <c r="M22" s="45"/>
      <c r="N22" s="45"/>
      <c r="O22" s="45"/>
      <c r="P22" s="45"/>
      <c r="Q22" s="45"/>
      <c r="R22" s="45"/>
      <c r="S22" s="45"/>
      <c r="T22" s="45"/>
      <c r="U22" s="45"/>
    </row>
    <row r="23" spans="1:22" ht="24" x14ac:dyDescent="0.2">
      <c r="A23" s="96" t="s">
        <v>2903</v>
      </c>
      <c r="B23" s="95" t="s">
        <v>2904</v>
      </c>
      <c r="C23" s="230" t="s">
        <v>2905</v>
      </c>
      <c r="D23" s="306"/>
      <c r="E23" s="45"/>
      <c r="F23" s="45"/>
      <c r="G23" s="45"/>
      <c r="H23" s="45"/>
      <c r="I23" s="45"/>
      <c r="J23" s="45"/>
      <c r="K23" s="45"/>
      <c r="L23" s="45"/>
      <c r="M23" s="45"/>
      <c r="N23" s="45"/>
      <c r="O23" s="45"/>
      <c r="P23" s="45"/>
      <c r="Q23" s="45"/>
      <c r="R23" s="45"/>
      <c r="S23" s="45"/>
      <c r="T23" s="45"/>
      <c r="U23" s="45"/>
    </row>
    <row r="24" spans="1:22" ht="24" x14ac:dyDescent="0.2">
      <c r="A24" s="96"/>
      <c r="B24" s="140" t="s">
        <v>2906</v>
      </c>
      <c r="C24" s="230" t="s">
        <v>2907</v>
      </c>
      <c r="D24" s="48">
        <f>D25+D26+D35+D36</f>
        <v>7579969</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2876</v>
      </c>
      <c r="C25" s="230" t="s">
        <v>2908</v>
      </c>
      <c r="D25" s="306">
        <v>48667</v>
      </c>
      <c r="E25" s="45"/>
      <c r="F25" s="45"/>
      <c r="G25" s="45"/>
      <c r="H25" s="45"/>
      <c r="I25" s="45"/>
      <c r="J25" s="45"/>
      <c r="K25" s="45"/>
      <c r="L25" s="45"/>
      <c r="M25" s="45"/>
      <c r="N25" s="45"/>
      <c r="O25" s="45"/>
      <c r="P25" s="45"/>
      <c r="Q25" s="45"/>
      <c r="R25" s="45"/>
      <c r="S25" s="45"/>
      <c r="T25" s="45"/>
      <c r="U25" s="45"/>
    </row>
    <row r="26" spans="1:22" ht="12.75" customHeight="1" x14ac:dyDescent="0.2">
      <c r="A26" s="139" t="s">
        <v>2280</v>
      </c>
      <c r="B26" s="140" t="s">
        <v>2909</v>
      </c>
      <c r="C26" s="230" t="s">
        <v>2910</v>
      </c>
      <c r="D26" s="48">
        <f>SUM(D27:D34)</f>
        <v>7531302</v>
      </c>
      <c r="E26" s="45"/>
      <c r="F26" s="45"/>
      <c r="G26" s="45"/>
      <c r="H26" s="45"/>
      <c r="I26" s="45"/>
      <c r="J26" s="45"/>
      <c r="K26" s="45"/>
      <c r="L26" s="45"/>
      <c r="M26" s="45"/>
      <c r="N26" s="45"/>
      <c r="O26" s="45"/>
      <c r="P26" s="45"/>
      <c r="Q26" s="45"/>
      <c r="R26" s="45"/>
      <c r="S26" s="45"/>
      <c r="T26" s="45"/>
      <c r="U26" s="45"/>
    </row>
    <row r="27" spans="1:22" ht="12.75" customHeight="1" x14ac:dyDescent="0.2">
      <c r="A27" s="96" t="s">
        <v>2282</v>
      </c>
      <c r="B27" s="95" t="s">
        <v>2283</v>
      </c>
      <c r="C27" s="230" t="s">
        <v>2911</v>
      </c>
      <c r="D27" s="306">
        <v>5978463</v>
      </c>
      <c r="E27" s="45"/>
      <c r="F27" s="45"/>
      <c r="G27" s="45"/>
      <c r="H27" s="45"/>
      <c r="I27" s="45"/>
      <c r="J27" s="45"/>
      <c r="K27" s="45"/>
      <c r="L27" s="45"/>
      <c r="M27" s="45"/>
      <c r="N27" s="45"/>
      <c r="O27" s="45"/>
      <c r="P27" s="45"/>
      <c r="Q27" s="45"/>
      <c r="R27" s="45"/>
      <c r="S27" s="45"/>
      <c r="T27" s="45"/>
      <c r="U27" s="45"/>
    </row>
    <row r="28" spans="1:22" ht="12.75" customHeight="1" x14ac:dyDescent="0.2">
      <c r="A28" s="96" t="s">
        <v>2284</v>
      </c>
      <c r="B28" s="95" t="s">
        <v>2285</v>
      </c>
      <c r="C28" s="230" t="s">
        <v>2912</v>
      </c>
      <c r="D28" s="306">
        <v>1543838</v>
      </c>
      <c r="E28" s="45"/>
      <c r="F28" s="45"/>
      <c r="G28" s="45"/>
      <c r="H28" s="45"/>
      <c r="I28" s="45"/>
      <c r="J28" s="45"/>
      <c r="K28" s="45"/>
      <c r="L28" s="45"/>
      <c r="M28" s="45"/>
      <c r="N28" s="45"/>
      <c r="O28" s="45"/>
      <c r="P28" s="45"/>
      <c r="Q28" s="45"/>
      <c r="R28" s="45"/>
      <c r="S28" s="45"/>
      <c r="T28" s="45"/>
      <c r="U28" s="45"/>
    </row>
    <row r="29" spans="1:22" ht="12.75" customHeight="1" x14ac:dyDescent="0.2">
      <c r="A29" s="96" t="s">
        <v>2286</v>
      </c>
      <c r="B29" s="95" t="s">
        <v>2882</v>
      </c>
      <c r="C29" s="230" t="s">
        <v>2913</v>
      </c>
      <c r="D29" s="306"/>
      <c r="E29" s="45"/>
      <c r="F29" s="45"/>
      <c r="G29" s="45"/>
      <c r="H29" s="45"/>
      <c r="I29" s="45"/>
      <c r="J29" s="45"/>
      <c r="K29" s="45"/>
      <c r="L29" s="45"/>
      <c r="M29" s="45"/>
      <c r="N29" s="45"/>
      <c r="O29" s="45"/>
      <c r="P29" s="45"/>
      <c r="Q29" s="45"/>
      <c r="R29" s="45"/>
      <c r="S29" s="45"/>
      <c r="T29" s="45"/>
      <c r="U29" s="45"/>
    </row>
    <row r="30" spans="1:22" ht="12.75" customHeight="1" x14ac:dyDescent="0.2">
      <c r="A30" s="96" t="s">
        <v>2294</v>
      </c>
      <c r="B30" s="95" t="s">
        <v>2295</v>
      </c>
      <c r="C30" s="230" t="s">
        <v>2914</v>
      </c>
      <c r="D30" s="306"/>
      <c r="E30" s="45"/>
      <c r="F30" s="45"/>
      <c r="G30" s="45"/>
      <c r="H30" s="45"/>
      <c r="I30" s="45"/>
      <c r="J30" s="45"/>
      <c r="K30" s="45"/>
      <c r="L30" s="45"/>
      <c r="M30" s="45"/>
      <c r="N30" s="45"/>
      <c r="O30" s="45"/>
      <c r="P30" s="45"/>
      <c r="Q30" s="45"/>
      <c r="R30" s="45"/>
      <c r="S30" s="45"/>
      <c r="T30" s="45"/>
      <c r="U30" s="45"/>
    </row>
    <row r="31" spans="1:22" ht="24" x14ac:dyDescent="0.2">
      <c r="A31" s="104" t="s">
        <v>2296</v>
      </c>
      <c r="B31" s="105" t="s">
        <v>2885</v>
      </c>
      <c r="C31" s="231" t="s">
        <v>2915</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2298</v>
      </c>
      <c r="B32" s="95" t="s">
        <v>2299</v>
      </c>
      <c r="C32" s="230" t="s">
        <v>2916</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2300</v>
      </c>
      <c r="B33" s="95" t="s">
        <v>2301</v>
      </c>
      <c r="C33" s="230" t="s">
        <v>2917</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2302</v>
      </c>
      <c r="B34" s="95" t="s">
        <v>2303</v>
      </c>
      <c r="C34" s="230" t="s">
        <v>2918</v>
      </c>
      <c r="D34" s="306">
        <v>9001</v>
      </c>
      <c r="E34" s="45"/>
      <c r="F34" s="45"/>
      <c r="G34" s="45"/>
      <c r="H34" s="45"/>
      <c r="I34" s="45"/>
      <c r="J34" s="45"/>
      <c r="K34" s="45"/>
      <c r="L34" s="45"/>
      <c r="M34" s="45"/>
      <c r="N34" s="45"/>
      <c r="O34" s="45"/>
      <c r="P34" s="45"/>
      <c r="Q34" s="45"/>
      <c r="R34" s="45"/>
      <c r="S34" s="45"/>
      <c r="T34" s="45"/>
      <c r="U34" s="45"/>
    </row>
    <row r="35" spans="1:21" ht="12.75" customHeight="1" x14ac:dyDescent="0.2">
      <c r="A35" s="139" t="s">
        <v>2304</v>
      </c>
      <c r="B35" s="140" t="s">
        <v>2305</v>
      </c>
      <c r="C35" s="230" t="s">
        <v>2919</v>
      </c>
      <c r="D35" s="306"/>
      <c r="E35" s="45"/>
      <c r="F35" s="45"/>
      <c r="G35" s="45"/>
      <c r="H35" s="45"/>
      <c r="I35" s="45"/>
      <c r="J35" s="45"/>
      <c r="K35" s="45"/>
      <c r="L35" s="45"/>
      <c r="M35" s="45"/>
      <c r="N35" s="45"/>
      <c r="O35" s="45"/>
      <c r="P35" s="45"/>
      <c r="Q35" s="45"/>
      <c r="R35" s="45"/>
      <c r="S35" s="45"/>
      <c r="T35" s="45"/>
      <c r="U35" s="45"/>
    </row>
    <row r="36" spans="1:21" ht="36" x14ac:dyDescent="0.2">
      <c r="A36" s="139" t="s">
        <v>2891</v>
      </c>
      <c r="B36" s="140" t="s">
        <v>2920</v>
      </c>
      <c r="C36" s="230" t="s">
        <v>2921</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2894</v>
      </c>
      <c r="C37" s="230" t="s">
        <v>2922</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2896</v>
      </c>
      <c r="B38" s="95" t="s">
        <v>2317</v>
      </c>
      <c r="C38" s="230" t="s">
        <v>2923</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2898</v>
      </c>
      <c r="B39" s="95" t="s">
        <v>2321</v>
      </c>
      <c r="C39" s="230" t="s">
        <v>2924</v>
      </c>
      <c r="D39" s="306"/>
      <c r="E39" s="45"/>
      <c r="F39" s="45"/>
      <c r="G39" s="45"/>
      <c r="H39" s="45"/>
      <c r="I39" s="45"/>
      <c r="J39" s="45"/>
      <c r="K39" s="45"/>
      <c r="L39" s="45"/>
      <c r="M39" s="45"/>
      <c r="N39" s="45"/>
      <c r="O39" s="45"/>
      <c r="P39" s="45"/>
      <c r="Q39" s="45"/>
      <c r="R39" s="45"/>
      <c r="S39" s="45"/>
      <c r="T39" s="45"/>
      <c r="U39" s="45"/>
    </row>
    <row r="40" spans="1:21" ht="24" x14ac:dyDescent="0.2">
      <c r="A40" s="96" t="s">
        <v>2925</v>
      </c>
      <c r="B40" s="95" t="s">
        <v>2901</v>
      </c>
      <c r="C40" s="230" t="s">
        <v>2926</v>
      </c>
      <c r="D40" s="306"/>
      <c r="E40" s="45"/>
      <c r="F40" s="45"/>
      <c r="G40" s="45"/>
      <c r="H40" s="45"/>
      <c r="I40" s="45"/>
      <c r="J40" s="45"/>
      <c r="K40" s="45"/>
      <c r="L40" s="45"/>
      <c r="M40" s="45"/>
      <c r="N40" s="45"/>
      <c r="O40" s="45"/>
      <c r="P40" s="45"/>
      <c r="Q40" s="45"/>
      <c r="R40" s="45"/>
      <c r="S40" s="45"/>
      <c r="T40" s="45"/>
      <c r="U40" s="45"/>
    </row>
    <row r="41" spans="1:21" ht="24" x14ac:dyDescent="0.2">
      <c r="A41" s="96" t="s">
        <v>2903</v>
      </c>
      <c r="B41" s="95" t="s">
        <v>2904</v>
      </c>
      <c r="C41" s="230" t="s">
        <v>2927</v>
      </c>
      <c r="D41" s="306"/>
      <c r="E41" s="45"/>
      <c r="F41" s="45"/>
      <c r="G41" s="45"/>
      <c r="H41" s="45"/>
      <c r="I41" s="45"/>
      <c r="J41" s="45"/>
      <c r="K41" s="45"/>
      <c r="L41" s="45"/>
      <c r="M41" s="45"/>
      <c r="N41" s="45"/>
      <c r="O41" s="45"/>
      <c r="P41" s="45"/>
      <c r="Q41" s="45"/>
      <c r="R41" s="45"/>
      <c r="S41" s="45"/>
      <c r="T41" s="45"/>
      <c r="U41" s="45"/>
    </row>
    <row r="42" spans="1:21" ht="24" x14ac:dyDescent="0.2">
      <c r="A42" s="96"/>
      <c r="B42" s="140" t="s">
        <v>2928</v>
      </c>
      <c r="C42" s="230" t="s">
        <v>2929</v>
      </c>
      <c r="D42" s="48">
        <f>D5+D6-D24</f>
        <v>2837991</v>
      </c>
      <c r="E42" s="45"/>
      <c r="F42" s="45"/>
      <c r="G42" s="45"/>
      <c r="H42" s="45"/>
      <c r="I42" s="45"/>
      <c r="J42" s="45"/>
      <c r="K42" s="45"/>
      <c r="L42" s="45"/>
      <c r="M42" s="45"/>
      <c r="N42" s="45"/>
      <c r="O42" s="45"/>
      <c r="P42" s="45"/>
      <c r="Q42" s="45"/>
      <c r="R42" s="45"/>
      <c r="S42" s="45"/>
      <c r="T42" s="45"/>
      <c r="U42" s="45"/>
    </row>
    <row r="43" spans="1:21" ht="24" x14ac:dyDescent="0.2">
      <c r="A43" s="139"/>
      <c r="B43" s="140" t="s">
        <v>2930</v>
      </c>
      <c r="C43" s="230" t="s">
        <v>2931</v>
      </c>
      <c r="D43" s="48">
        <f>D44+D49+D90+D95</f>
        <v>64763</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2932</v>
      </c>
      <c r="C44" s="230" t="s">
        <v>2933</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2934</v>
      </c>
      <c r="C45" s="230" t="s">
        <v>2935</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2936</v>
      </c>
      <c r="C46" s="230" t="s">
        <v>2937</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2938</v>
      </c>
      <c r="C47" s="230" t="s">
        <v>2939</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2940</v>
      </c>
      <c r="C48" s="230" t="s">
        <v>2941</v>
      </c>
      <c r="D48" s="306"/>
      <c r="E48" s="45"/>
      <c r="F48" s="45"/>
      <c r="G48" s="45"/>
      <c r="H48" s="45"/>
      <c r="I48" s="45"/>
      <c r="J48" s="45"/>
      <c r="K48" s="45"/>
      <c r="L48" s="45"/>
      <c r="M48" s="45"/>
      <c r="N48" s="45"/>
      <c r="O48" s="45"/>
      <c r="P48" s="45"/>
      <c r="Q48" s="45"/>
      <c r="R48" s="45"/>
      <c r="S48" s="45"/>
      <c r="T48" s="45"/>
      <c r="U48" s="45"/>
    </row>
    <row r="49" spans="1:21" ht="24" x14ac:dyDescent="0.2">
      <c r="A49" s="139" t="s">
        <v>2280</v>
      </c>
      <c r="B49" s="210" t="s">
        <v>2942</v>
      </c>
      <c r="C49" s="230" t="s">
        <v>2943</v>
      </c>
      <c r="D49" s="48">
        <f>D50+D55+D60+D65+D70+D75+D80+D85</f>
        <v>64763</v>
      </c>
      <c r="E49" s="45"/>
      <c r="F49" s="45"/>
      <c r="G49" s="45"/>
      <c r="H49" s="45"/>
      <c r="I49" s="45"/>
      <c r="J49" s="45"/>
      <c r="K49" s="45"/>
      <c r="L49" s="45"/>
      <c r="M49" s="45"/>
      <c r="N49" s="45"/>
      <c r="O49" s="45"/>
      <c r="P49" s="45"/>
      <c r="Q49" s="45"/>
      <c r="R49" s="45"/>
      <c r="S49" s="45"/>
      <c r="T49" s="45"/>
      <c r="U49" s="45"/>
    </row>
    <row r="50" spans="1:21" ht="12.75" customHeight="1" x14ac:dyDescent="0.2">
      <c r="A50" s="139" t="s">
        <v>2282</v>
      </c>
      <c r="B50" s="140" t="s">
        <v>2944</v>
      </c>
      <c r="C50" s="230" t="s">
        <v>2945</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2934</v>
      </c>
      <c r="C51" s="230" t="s">
        <v>2946</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2936</v>
      </c>
      <c r="C52" s="230" t="s">
        <v>2947</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2938</v>
      </c>
      <c r="C53" s="230" t="s">
        <v>2948</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2940</v>
      </c>
      <c r="C54" s="230" t="s">
        <v>2949</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2284</v>
      </c>
      <c r="B55" s="140" t="s">
        <v>2950</v>
      </c>
      <c r="C55" s="230" t="s">
        <v>2951</v>
      </c>
      <c r="D55" s="48">
        <f>SUM(D56:D59)</f>
        <v>64763</v>
      </c>
      <c r="E55" s="45"/>
      <c r="F55" s="45"/>
      <c r="G55" s="45"/>
      <c r="H55" s="45"/>
      <c r="I55" s="45"/>
      <c r="J55" s="45"/>
      <c r="K55" s="45"/>
      <c r="L55" s="45"/>
      <c r="M55" s="45"/>
      <c r="N55" s="45"/>
      <c r="O55" s="45"/>
      <c r="P55" s="45"/>
      <c r="Q55" s="45"/>
      <c r="R55" s="45"/>
      <c r="S55" s="45"/>
      <c r="T55" s="45"/>
      <c r="U55" s="45"/>
    </row>
    <row r="56" spans="1:21" ht="12.75" customHeight="1" x14ac:dyDescent="0.2">
      <c r="A56" s="96"/>
      <c r="B56" s="95" t="s">
        <v>2934</v>
      </c>
      <c r="C56" s="230" t="s">
        <v>2952</v>
      </c>
      <c r="D56" s="306">
        <v>64763</v>
      </c>
      <c r="E56" s="45"/>
      <c r="F56" s="45"/>
      <c r="G56" s="45"/>
      <c r="H56" s="45"/>
      <c r="I56" s="45"/>
      <c r="J56" s="45"/>
      <c r="K56" s="45"/>
      <c r="L56" s="45"/>
      <c r="M56" s="45"/>
      <c r="N56" s="45"/>
      <c r="O56" s="45"/>
      <c r="P56" s="45"/>
      <c r="Q56" s="45"/>
      <c r="R56" s="45"/>
      <c r="S56" s="45"/>
      <c r="T56" s="45"/>
      <c r="U56" s="45"/>
    </row>
    <row r="57" spans="1:21" ht="12.75" customHeight="1" x14ac:dyDescent="0.2">
      <c r="A57" s="96"/>
      <c r="B57" s="95" t="s">
        <v>2936</v>
      </c>
      <c r="C57" s="230" t="s">
        <v>2953</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2938</v>
      </c>
      <c r="C58" s="230" t="s">
        <v>2954</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2940</v>
      </c>
      <c r="C59" s="230" t="s">
        <v>2955</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2286</v>
      </c>
      <c r="B60" s="140" t="s">
        <v>2956</v>
      </c>
      <c r="C60" s="230" t="s">
        <v>2957</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2934</v>
      </c>
      <c r="C61" s="230" t="s">
        <v>2958</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2936</v>
      </c>
      <c r="C62" s="230" t="s">
        <v>2959</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2938</v>
      </c>
      <c r="C63" s="230" t="s">
        <v>2960</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2940</v>
      </c>
      <c r="C64" s="230" t="s">
        <v>2961</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2294</v>
      </c>
      <c r="B65" s="140" t="s">
        <v>2962</v>
      </c>
      <c r="C65" s="230" t="s">
        <v>2963</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2934</v>
      </c>
      <c r="C66" s="230" t="s">
        <v>2964</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2936</v>
      </c>
      <c r="C67" s="230" t="s">
        <v>2965</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2938</v>
      </c>
      <c r="C68" s="230" t="s">
        <v>2966</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2940</v>
      </c>
      <c r="C69" s="230" t="s">
        <v>2967</v>
      </c>
      <c r="D69" s="306"/>
      <c r="E69" s="45"/>
      <c r="F69" s="45"/>
      <c r="G69" s="45"/>
      <c r="H69" s="45"/>
      <c r="I69" s="45"/>
      <c r="J69" s="45"/>
      <c r="K69" s="45"/>
      <c r="L69" s="45"/>
      <c r="M69" s="45"/>
      <c r="N69" s="45"/>
      <c r="O69" s="45"/>
      <c r="P69" s="45"/>
      <c r="Q69" s="45"/>
      <c r="R69" s="45"/>
      <c r="S69" s="45"/>
      <c r="T69" s="45"/>
      <c r="U69" s="45"/>
    </row>
    <row r="70" spans="1:22" ht="24" x14ac:dyDescent="0.2">
      <c r="A70" s="141" t="s">
        <v>2296</v>
      </c>
      <c r="B70" s="142" t="s">
        <v>2968</v>
      </c>
      <c r="C70" s="231" t="s">
        <v>2969</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2934</v>
      </c>
      <c r="C71" s="231" t="s">
        <v>2970</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2936</v>
      </c>
      <c r="C72" s="231" t="s">
        <v>2971</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2938</v>
      </c>
      <c r="C73" s="231" t="s">
        <v>2972</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2940</v>
      </c>
      <c r="C74" s="231" t="s">
        <v>2973</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2298</v>
      </c>
      <c r="B75" s="140" t="s">
        <v>2974</v>
      </c>
      <c r="C75" s="230" t="s">
        <v>2975</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2934</v>
      </c>
      <c r="C76" s="230" t="s">
        <v>2976</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2936</v>
      </c>
      <c r="C77" s="230" t="s">
        <v>2977</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2938</v>
      </c>
      <c r="C78" s="230" t="s">
        <v>2978</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2940</v>
      </c>
      <c r="C79" s="230" t="s">
        <v>2979</v>
      </c>
      <c r="D79" s="306"/>
      <c r="E79" s="45"/>
      <c r="F79" s="45"/>
      <c r="G79" s="45"/>
      <c r="H79" s="45"/>
      <c r="I79" s="45"/>
      <c r="J79" s="45"/>
      <c r="K79" s="45"/>
      <c r="L79" s="45"/>
      <c r="M79" s="45"/>
      <c r="N79" s="45"/>
      <c r="O79" s="45"/>
      <c r="P79" s="45"/>
      <c r="Q79" s="45"/>
      <c r="R79" s="45"/>
      <c r="S79" s="45"/>
      <c r="T79" s="45"/>
      <c r="U79" s="45"/>
    </row>
    <row r="80" spans="1:22" ht="24" x14ac:dyDescent="0.2">
      <c r="A80" s="139" t="s">
        <v>2300</v>
      </c>
      <c r="B80" s="250" t="s">
        <v>2980</v>
      </c>
      <c r="C80" s="230" t="s">
        <v>2981</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2934</v>
      </c>
      <c r="C81" s="230" t="s">
        <v>2982</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2936</v>
      </c>
      <c r="C82" s="230" t="s">
        <v>2983</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2938</v>
      </c>
      <c r="C83" s="230" t="s">
        <v>2984</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2940</v>
      </c>
      <c r="C84" s="230" t="s">
        <v>2985</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2302</v>
      </c>
      <c r="B85" s="250" t="s">
        <v>2986</v>
      </c>
      <c r="C85" s="230" t="s">
        <v>2987</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2934</v>
      </c>
      <c r="C86" s="230" t="s">
        <v>2988</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2936</v>
      </c>
      <c r="C87" s="230" t="s">
        <v>2989</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2938</v>
      </c>
      <c r="C88" s="230" t="s">
        <v>2990</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2940</v>
      </c>
      <c r="C89" s="230" t="s">
        <v>2991</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2304</v>
      </c>
      <c r="B90" s="140" t="s">
        <v>2992</v>
      </c>
      <c r="C90" s="230" t="s">
        <v>2993</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2934</v>
      </c>
      <c r="C91" s="230" t="s">
        <v>2994</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2936</v>
      </c>
      <c r="C92" s="230" t="s">
        <v>2995</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2938</v>
      </c>
      <c r="C93" s="230" t="s">
        <v>2996</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2940</v>
      </c>
      <c r="C94" s="230" t="s">
        <v>2997</v>
      </c>
      <c r="D94" s="306"/>
      <c r="E94" s="45"/>
      <c r="F94" s="45"/>
      <c r="G94" s="45"/>
      <c r="H94" s="45"/>
      <c r="I94" s="45"/>
      <c r="J94" s="45"/>
      <c r="K94" s="45"/>
      <c r="L94" s="45"/>
      <c r="M94" s="45"/>
      <c r="N94" s="45"/>
      <c r="O94" s="45"/>
      <c r="P94" s="45"/>
      <c r="Q94" s="45"/>
      <c r="R94" s="45"/>
      <c r="S94" s="45"/>
      <c r="T94" s="45"/>
      <c r="U94" s="45"/>
    </row>
    <row r="95" spans="1:21" ht="36" x14ac:dyDescent="0.2">
      <c r="A95" s="139" t="s">
        <v>2891</v>
      </c>
      <c r="B95" s="140" t="s">
        <v>2998</v>
      </c>
      <c r="C95" s="230" t="s">
        <v>2999</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2894</v>
      </c>
      <c r="C96" s="230" t="s">
        <v>3000</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2896</v>
      </c>
      <c r="B97" s="95" t="s">
        <v>2317</v>
      </c>
      <c r="C97" s="230" t="s">
        <v>3001</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2898</v>
      </c>
      <c r="B98" s="95" t="s">
        <v>2321</v>
      </c>
      <c r="C98" s="230" t="s">
        <v>3002</v>
      </c>
      <c r="D98" s="306"/>
      <c r="E98" s="45"/>
      <c r="F98" s="45"/>
      <c r="G98" s="45"/>
      <c r="H98" s="45"/>
      <c r="I98" s="45"/>
      <c r="J98" s="45"/>
      <c r="K98" s="45"/>
      <c r="L98" s="45"/>
      <c r="M98" s="45"/>
      <c r="N98" s="45"/>
      <c r="O98" s="45"/>
      <c r="P98" s="45"/>
      <c r="Q98" s="45"/>
      <c r="R98" s="45"/>
      <c r="S98" s="45"/>
      <c r="T98" s="45"/>
      <c r="U98" s="45"/>
    </row>
    <row r="99" spans="1:21" ht="24" x14ac:dyDescent="0.2">
      <c r="A99" s="96" t="s">
        <v>2925</v>
      </c>
      <c r="B99" s="95" t="s">
        <v>2901</v>
      </c>
      <c r="C99" s="230" t="s">
        <v>3003</v>
      </c>
      <c r="D99" s="306"/>
      <c r="E99" s="45"/>
      <c r="F99" s="45"/>
      <c r="G99" s="45"/>
      <c r="H99" s="45"/>
      <c r="I99" s="45"/>
      <c r="J99" s="45"/>
      <c r="K99" s="45"/>
      <c r="L99" s="45"/>
      <c r="M99" s="45"/>
      <c r="N99" s="45"/>
      <c r="O99" s="45"/>
      <c r="P99" s="45"/>
      <c r="Q99" s="45"/>
      <c r="R99" s="45"/>
      <c r="S99" s="45"/>
      <c r="T99" s="45"/>
      <c r="U99" s="45"/>
    </row>
    <row r="100" spans="1:21" ht="24" x14ac:dyDescent="0.2">
      <c r="A100" s="96" t="s">
        <v>2903</v>
      </c>
      <c r="B100" s="95" t="s">
        <v>2904</v>
      </c>
      <c r="C100" s="230" t="s">
        <v>3004</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3005</v>
      </c>
      <c r="C101" s="230" t="s">
        <v>3006</v>
      </c>
      <c r="D101" s="48">
        <f>SUM(D102:D105)</f>
        <v>2773228</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2876</v>
      </c>
      <c r="C102" s="230" t="s">
        <v>3007</v>
      </c>
      <c r="D102" s="306">
        <v>836</v>
      </c>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2280</v>
      </c>
      <c r="B103" s="95" t="s">
        <v>2856</v>
      </c>
      <c r="C103" s="230" t="s">
        <v>3008</v>
      </c>
      <c r="D103" s="306">
        <v>2772392</v>
      </c>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2304</v>
      </c>
      <c r="B104" s="95" t="s">
        <v>2305</v>
      </c>
      <c r="C104" s="230" t="s">
        <v>3009</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2891</v>
      </c>
      <c r="B105" s="98" t="s">
        <v>3010</v>
      </c>
      <c r="C105" s="232" t="s">
        <v>3011</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zoomScaleNormal="100" workbookViewId="0">
      <pane ySplit="2" topLeftCell="A195" activePane="bottomLeft" state="frozen"/>
      <selection pane="bottomLeft" activeCell="A3" sqref="A3"/>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20" width="14.42578125" style="59" customWidth="1"/>
    <col min="21" max="16384" width="14.42578125" style="59"/>
  </cols>
  <sheetData>
    <row r="1" spans="1:16" ht="19.5" hidden="1" customHeight="1" x14ac:dyDescent="0.2">
      <c r="A1" s="148" t="s">
        <v>3012</v>
      </c>
      <c r="B1" s="149" t="s">
        <v>3013</v>
      </c>
      <c r="C1" s="103" t="s">
        <v>3014</v>
      </c>
      <c r="D1" s="150"/>
      <c r="E1" s="87" t="s">
        <v>3015</v>
      </c>
      <c r="F1" s="87"/>
      <c r="G1" s="87"/>
      <c r="H1" s="87"/>
      <c r="I1" s="87"/>
      <c r="J1" s="87"/>
      <c r="K1" s="87"/>
      <c r="L1" s="87"/>
      <c r="M1" s="87"/>
      <c r="N1" s="87"/>
      <c r="O1" s="87"/>
      <c r="P1" s="87"/>
    </row>
    <row r="2" spans="1:16" ht="15" customHeight="1" x14ac:dyDescent="0.2">
      <c r="A2" s="394" t="s">
        <v>56</v>
      </c>
      <c r="B2" s="365"/>
      <c r="C2" s="366"/>
      <c r="D2" s="150"/>
      <c r="E2" s="151" t="s">
        <v>3016</v>
      </c>
      <c r="F2" s="151" t="s">
        <v>3017</v>
      </c>
      <c r="G2" s="151" t="s">
        <v>3018</v>
      </c>
      <c r="H2" s="151" t="s">
        <v>3019</v>
      </c>
      <c r="I2" s="151" t="s">
        <v>3020</v>
      </c>
      <c r="J2" s="151" t="s">
        <v>37</v>
      </c>
      <c r="K2" s="151" t="s">
        <v>3021</v>
      </c>
      <c r="L2" s="151" t="s">
        <v>3022</v>
      </c>
      <c r="M2" s="151" t="s">
        <v>3023</v>
      </c>
      <c r="N2" s="151" t="s">
        <v>3024</v>
      </c>
      <c r="O2" s="151" t="s">
        <v>3025</v>
      </c>
      <c r="P2" s="87"/>
    </row>
    <row r="3" spans="1:16" ht="29.25" customHeight="1" x14ac:dyDescent="0.2">
      <c r="A3" s="152" t="s">
        <v>3026</v>
      </c>
      <c r="B3" s="153" t="s">
        <v>3027</v>
      </c>
      <c r="C3" s="154" t="s">
        <v>3028</v>
      </c>
      <c r="D3" s="150"/>
      <c r="E3" s="151">
        <f>E4+E14+E19+E275+E293+E296+E298</f>
        <v>0</v>
      </c>
      <c r="F3" s="151">
        <f>F4+F14+F19+F275+F293+F296+F298</f>
        <v>3</v>
      </c>
      <c r="G3" s="151">
        <f>IF(RefStr!C12&lt;&gt;"",INT(VALUE(MID(RefStr!C12,1,4))),0)</f>
        <v>2022</v>
      </c>
      <c r="H3" s="155">
        <f>IF(RefStr!C12&lt;&gt;"",INT(VALUE(MID(RefStr!C12,6,2))),0)</f>
        <v>3</v>
      </c>
      <c r="I3" s="156" t="str">
        <f>RefStr!C10</f>
        <v>11</v>
      </c>
      <c r="J3" s="157" t="str">
        <f>RefStr!H7</f>
        <v>DA</v>
      </c>
      <c r="K3" s="155" t="str">
        <f>RefStr!H9</f>
        <v>NE</v>
      </c>
      <c r="L3" s="155" t="str">
        <f>RefStr!H10</f>
        <v>NE</v>
      </c>
      <c r="M3" s="155" t="str">
        <f>RefStr!H8</f>
        <v>NE</v>
      </c>
      <c r="N3" s="155" t="str">
        <f>RefStr!H11</f>
        <v>DA</v>
      </c>
      <c r="O3" s="158">
        <f>RefStr!C6</f>
        <v>3148</v>
      </c>
      <c r="P3" s="87"/>
    </row>
    <row r="4" spans="1:16" ht="19.5" customHeight="1" x14ac:dyDescent="0.2">
      <c r="A4" s="395" t="s">
        <v>3029</v>
      </c>
      <c r="B4" s="396"/>
      <c r="C4" s="397"/>
      <c r="D4" s="150"/>
      <c r="E4" s="87">
        <f t="shared" ref="E4:F4" si="0">SUM(E5:E13)</f>
        <v>0</v>
      </c>
      <c r="F4" s="87">
        <f t="shared" si="0"/>
        <v>0</v>
      </c>
      <c r="G4" s="87"/>
      <c r="H4" s="87"/>
      <c r="I4" s="159" t="s">
        <v>3030</v>
      </c>
      <c r="J4" s="159" t="s">
        <v>3031</v>
      </c>
      <c r="K4" s="159" t="s">
        <v>3032</v>
      </c>
      <c r="L4" s="87"/>
      <c r="M4" s="87"/>
      <c r="N4" s="87"/>
      <c r="O4" s="87"/>
      <c r="P4" s="87"/>
    </row>
    <row r="5" spans="1:16" ht="63.75" customHeight="1" x14ac:dyDescent="0.2">
      <c r="A5" s="160">
        <v>1</v>
      </c>
      <c r="B5" s="161" t="str">
        <f t="shared" ref="B5:B13" si="1">IF(E5=1,"Pogreška",IF(F5=1,"Provjera","O.K."))</f>
        <v>O.K.</v>
      </c>
      <c r="C5" s="162" t="s">
        <v>3033</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3034</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3035</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3036</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3037</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3038</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3039</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3040</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3041</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3042</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3043</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3044</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3045</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3046</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3047</v>
      </c>
      <c r="B19" s="399"/>
      <c r="C19" s="400"/>
      <c r="D19" s="150"/>
      <c r="E19" s="87">
        <f>SUM(E20:E274)</f>
        <v>0</v>
      </c>
      <c r="F19" s="87">
        <f>SUM(F20:F274)</f>
        <v>3</v>
      </c>
      <c r="G19" s="87"/>
      <c r="H19" s="87"/>
      <c r="I19" s="87"/>
      <c r="J19" s="87"/>
      <c r="K19" s="87"/>
      <c r="L19" s="87"/>
      <c r="M19" s="87"/>
      <c r="N19" s="87"/>
      <c r="O19" s="87"/>
      <c r="P19" s="87"/>
    </row>
    <row r="20" spans="1:16" ht="22.5" x14ac:dyDescent="0.2">
      <c r="A20" s="160">
        <v>1</v>
      </c>
      <c r="B20" s="161" t="str">
        <f>IF(E20=1,"Pogreška",IF(F20=1,"Provjera","O.K."))</f>
        <v>O.K.</v>
      </c>
      <c r="C20" s="143" t="s">
        <v>3048</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3049</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3050</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3051</v>
      </c>
      <c r="D23" s="150"/>
      <c r="E23" s="87">
        <f t="shared" si="7"/>
        <v>0</v>
      </c>
      <c r="F23" s="87">
        <f t="shared" si="9"/>
        <v>0</v>
      </c>
      <c r="G23" s="87">
        <f>IF(ROUND('PR-RAS'!D658,2)&gt;ROUND('PR-RAS'!D24,2),1,0)</f>
        <v>0</v>
      </c>
      <c r="H23" s="87">
        <f>IF(ROUND('PR-RAS'!E658,2)&gt;ROUND('PR-RAS'!E24,2),1,0)</f>
        <v>0</v>
      </c>
      <c r="I23" s="87"/>
      <c r="J23" s="87"/>
      <c r="K23" s="87"/>
      <c r="L23" s="87"/>
      <c r="M23" s="87"/>
      <c r="N23" s="87"/>
      <c r="O23" s="87"/>
      <c r="P23" s="87"/>
    </row>
    <row r="24" spans="1:16" ht="15" customHeight="1" x14ac:dyDescent="0.2">
      <c r="A24" s="160">
        <v>5</v>
      </c>
      <c r="B24" s="161" t="str">
        <f t="shared" si="8"/>
        <v>O.K.</v>
      </c>
      <c r="C24" s="144" t="s">
        <v>3052</v>
      </c>
      <c r="D24" s="150"/>
      <c r="E24" s="87">
        <f t="shared" si="7"/>
        <v>0</v>
      </c>
      <c r="F24" s="87">
        <f t="shared" si="9"/>
        <v>0</v>
      </c>
      <c r="G24" s="87">
        <f>IF(ROUND('PR-RAS'!D659+'PR-RAS'!D660,2)&gt;ROUND('PR-RAS'!D33,2),1,0)</f>
        <v>0</v>
      </c>
      <c r="H24" s="87">
        <f>IF(ROUND('PR-RAS'!E659+'PR-RAS'!E660,2)&gt;ROUND('PR-RAS'!E33,2),1,0)</f>
        <v>0</v>
      </c>
      <c r="I24" s="87"/>
      <c r="J24" s="87"/>
      <c r="K24" s="87"/>
      <c r="L24" s="87"/>
      <c r="M24" s="87"/>
      <c r="N24" s="87"/>
      <c r="O24" s="87"/>
      <c r="P24" s="87"/>
    </row>
    <row r="25" spans="1:16" ht="15" customHeight="1" x14ac:dyDescent="0.2">
      <c r="A25" s="160">
        <v>6</v>
      </c>
      <c r="B25" s="161" t="str">
        <f t="shared" si="8"/>
        <v>O.K.</v>
      </c>
      <c r="C25" s="144" t="s">
        <v>3053</v>
      </c>
      <c r="D25" s="150"/>
      <c r="E25" s="87">
        <f t="shared" si="7"/>
        <v>0</v>
      </c>
      <c r="F25" s="87">
        <f t="shared" si="9"/>
        <v>0</v>
      </c>
      <c r="G25" s="87">
        <f>IF(ABS('PR-RAS'!D60-SUM('PR-RAS'!D661:D664))&gt;0.001,1,0)</f>
        <v>0</v>
      </c>
      <c r="H25" s="87">
        <f>IF(ABS('PR-RAS'!E60-SUM('PR-RAS'!E661:E664))&gt;0.001,1,0)</f>
        <v>0</v>
      </c>
      <c r="I25" s="87"/>
      <c r="J25" s="87"/>
      <c r="K25" s="87"/>
      <c r="L25" s="87"/>
      <c r="M25" s="87"/>
      <c r="N25" s="87"/>
      <c r="O25" s="87"/>
      <c r="P25" s="87"/>
    </row>
    <row r="26" spans="1:16" ht="15" customHeight="1" x14ac:dyDescent="0.2">
      <c r="A26" s="160">
        <v>7</v>
      </c>
      <c r="B26" s="161" t="str">
        <f t="shared" si="8"/>
        <v>O.K.</v>
      </c>
      <c r="C26" s="144" t="s">
        <v>3054</v>
      </c>
      <c r="D26" s="150"/>
      <c r="E26" s="87">
        <f t="shared" si="7"/>
        <v>0</v>
      </c>
      <c r="F26" s="87">
        <f t="shared" si="9"/>
        <v>0</v>
      </c>
      <c r="G26" s="87">
        <f>IF(ABS('PR-RAS'!D61-SUM('PR-RAS'!D665:'PR-RAS'!D668))&gt;0.001,1,0)</f>
        <v>0</v>
      </c>
      <c r="H26" s="87">
        <f>IF(ABS('PR-RAS'!E61-SUM('PR-RAS'!E665:'PR-RAS'!E668))&gt;0.001,1,0)</f>
        <v>0</v>
      </c>
      <c r="I26" s="87"/>
      <c r="J26" s="87"/>
      <c r="K26" s="87"/>
      <c r="L26" s="87"/>
      <c r="M26" s="87"/>
      <c r="N26" s="87"/>
      <c r="O26" s="87"/>
      <c r="P26" s="87"/>
    </row>
    <row r="27" spans="1:16" ht="15" customHeight="1" x14ac:dyDescent="0.2">
      <c r="A27" s="160">
        <v>8</v>
      </c>
      <c r="B27" s="161" t="str">
        <f t="shared" si="8"/>
        <v>O.K.</v>
      </c>
      <c r="C27" s="144" t="s">
        <v>3055</v>
      </c>
      <c r="D27" s="150"/>
      <c r="E27" s="87">
        <f t="shared" si="7"/>
        <v>0</v>
      </c>
      <c r="F27" s="87">
        <f t="shared" si="9"/>
        <v>0</v>
      </c>
      <c r="G27" s="87">
        <f>IF(ABS('PR-RAS'!D63-SUM('PR-RAS'!D669:D671))&gt;0.001,1,0)</f>
        <v>0</v>
      </c>
      <c r="H27" s="87">
        <f>IF(ABS('PR-RAS'!E63-SUM('PR-RAS'!E669:E671))&gt;0.001,1,0)</f>
        <v>0</v>
      </c>
      <c r="I27" s="87"/>
      <c r="J27" s="87"/>
      <c r="K27" s="87"/>
      <c r="L27" s="87"/>
      <c r="M27" s="87"/>
      <c r="N27" s="87"/>
      <c r="O27" s="87"/>
      <c r="P27" s="87"/>
    </row>
    <row r="28" spans="1:16" ht="15" customHeight="1" x14ac:dyDescent="0.2">
      <c r="A28" s="160">
        <v>9</v>
      </c>
      <c r="B28" s="161" t="str">
        <f t="shared" si="8"/>
        <v>O.K.</v>
      </c>
      <c r="C28" s="144" t="s">
        <v>3056</v>
      </c>
      <c r="D28" s="150"/>
      <c r="E28" s="87">
        <f t="shared" si="7"/>
        <v>0</v>
      </c>
      <c r="F28" s="87">
        <f t="shared" si="9"/>
        <v>0</v>
      </c>
      <c r="G28" s="87">
        <f>IF(ABS('PR-RAS'!D64-SUM('PR-RAS'!D672:D674))&gt;0.001,1,0)</f>
        <v>0</v>
      </c>
      <c r="H28" s="87">
        <f>IF(ABS('PR-RAS'!E64-SUM('PR-RAS'!E672:E674))&gt;0.001,1,0)</f>
        <v>0</v>
      </c>
      <c r="I28" s="87"/>
      <c r="J28" s="87"/>
      <c r="K28" s="87"/>
      <c r="L28" s="87"/>
      <c r="M28" s="87"/>
      <c r="N28" s="87"/>
      <c r="O28" s="87"/>
      <c r="P28" s="87"/>
    </row>
    <row r="29" spans="1:16" ht="15" customHeight="1" x14ac:dyDescent="0.2">
      <c r="A29" s="160">
        <v>10</v>
      </c>
      <c r="B29" s="161" t="str">
        <f t="shared" si="8"/>
        <v>O.K.</v>
      </c>
      <c r="C29" s="144" t="s">
        <v>3057</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3058</v>
      </c>
      <c r="D30" s="150"/>
      <c r="E30" s="87">
        <f t="shared" si="7"/>
        <v>0</v>
      </c>
      <c r="F30" s="87">
        <f t="shared" si="9"/>
        <v>0</v>
      </c>
      <c r="G30" s="87">
        <f>IF(ABS('PR-RAS'!D70-'PR-RAS'!D677-'PR-RAS'!D678)&gt;0.001,1,0)</f>
        <v>0</v>
      </c>
      <c r="H30" s="87">
        <f>IF(ABS('PR-RAS'!E70-'PR-RAS'!E677-'PR-RAS'!E678)&gt;0.001,1,0)</f>
        <v>0</v>
      </c>
      <c r="I30" s="87"/>
      <c r="J30" s="87"/>
      <c r="K30" s="87"/>
      <c r="L30" s="87"/>
      <c r="M30" s="87"/>
      <c r="N30" s="87"/>
      <c r="O30" s="87"/>
      <c r="P30" s="87"/>
    </row>
    <row r="31" spans="1:16" ht="15" customHeight="1" x14ac:dyDescent="0.2">
      <c r="A31" s="160">
        <v>238</v>
      </c>
      <c r="B31" s="161" t="str">
        <f t="shared" si="8"/>
        <v>O.K.</v>
      </c>
      <c r="C31" s="144" t="s">
        <v>3059</v>
      </c>
      <c r="D31" s="150"/>
      <c r="E31" s="87">
        <f t="shared" si="7"/>
        <v>0</v>
      </c>
      <c r="F31" s="87">
        <f t="shared" si="9"/>
        <v>0</v>
      </c>
      <c r="G31" s="87">
        <f>IF(ABS('PR-RAS'!D72-'PR-RAS'!D679-'PR-RAS'!D685)&gt;0.001,1,0)</f>
        <v>0</v>
      </c>
      <c r="H31" s="87">
        <f>IF(ABS('PR-RAS'!E72-'PR-RAS'!E679-'PR-RAS'!E685)&gt;0.001,1,0)</f>
        <v>0</v>
      </c>
      <c r="I31" s="87"/>
      <c r="J31" s="87"/>
      <c r="K31" s="87"/>
      <c r="L31" s="87"/>
      <c r="M31" s="87"/>
      <c r="N31" s="87"/>
      <c r="O31" s="87"/>
      <c r="P31" s="87"/>
    </row>
    <row r="32" spans="1:16" ht="15" customHeight="1" x14ac:dyDescent="0.2">
      <c r="A32" s="160">
        <v>239</v>
      </c>
      <c r="B32" s="161" t="str">
        <f t="shared" si="8"/>
        <v>O.K.</v>
      </c>
      <c r="C32" s="144" t="s">
        <v>3060</v>
      </c>
      <c r="D32" s="150"/>
      <c r="E32" s="87">
        <f t="shared" si="7"/>
        <v>0</v>
      </c>
      <c r="F32" s="87">
        <f t="shared" si="9"/>
        <v>0</v>
      </c>
      <c r="G32" s="87">
        <f>IF(ABS('PR-RAS'!D73-'PR-RAS'!D686-'PR-RAS'!D693)&gt;0.001,1,0)</f>
        <v>0</v>
      </c>
      <c r="H32" s="87">
        <f>IF(ABS('PR-RAS'!E73-'PR-RAS'!E686-'PR-RAS'!E693)&gt;0.001,1,0)</f>
        <v>0</v>
      </c>
      <c r="I32" s="87"/>
      <c r="J32" s="87"/>
      <c r="K32" s="87"/>
      <c r="L32" s="87"/>
      <c r="M32" s="87"/>
      <c r="N32" s="87"/>
      <c r="O32" s="87"/>
      <c r="P32" s="87"/>
    </row>
    <row r="33" spans="1:16" ht="15" customHeight="1" x14ac:dyDescent="0.2">
      <c r="A33" s="160">
        <v>12</v>
      </c>
      <c r="B33" s="161" t="str">
        <f t="shared" ref="B33:B38" si="10">IF(E33=1,"Pogreška",IF(F33=1,"Provjera","O.K."))</f>
        <v>O.K.</v>
      </c>
      <c r="C33" s="144" t="s">
        <v>3061</v>
      </c>
      <c r="D33" s="150"/>
      <c r="E33" s="87">
        <f t="shared" si="7"/>
        <v>0</v>
      </c>
      <c r="F33" s="87">
        <f t="shared" si="9"/>
        <v>0</v>
      </c>
      <c r="G33" s="87">
        <f>IF(ABS('PR-RAS'!D75-SUM('PR-RAS'!D694:D697))&gt;0.001,1,0)</f>
        <v>0</v>
      </c>
      <c r="H33" s="87">
        <f>IF(ABS('PR-RAS'!E75-SUM('PR-RAS'!E694:E697))&gt;0.001,1,0)</f>
        <v>0</v>
      </c>
      <c r="I33" s="87"/>
      <c r="J33" s="87"/>
      <c r="K33" s="87"/>
      <c r="L33" s="87"/>
      <c r="M33" s="87"/>
      <c r="N33" s="87"/>
      <c r="O33" s="87"/>
      <c r="P33" s="87"/>
    </row>
    <row r="34" spans="1:16" ht="15" customHeight="1" x14ac:dyDescent="0.2">
      <c r="A34" s="160">
        <v>13</v>
      </c>
      <c r="B34" s="161" t="str">
        <f t="shared" si="10"/>
        <v>O.K.</v>
      </c>
      <c r="C34" s="144" t="s">
        <v>3062</v>
      </c>
      <c r="D34" s="150"/>
      <c r="E34" s="87">
        <f t="shared" si="7"/>
        <v>0</v>
      </c>
      <c r="F34" s="87">
        <f t="shared" si="9"/>
        <v>0</v>
      </c>
      <c r="G34" s="87">
        <f>IF(ABS('PR-RAS'!D76-SUM('PR-RAS'!D698:D701))&gt;0.001,1,0)</f>
        <v>0</v>
      </c>
      <c r="H34" s="87">
        <f>IF(ABS('PR-RAS'!E76-SUM('PR-RAS'!E698:E701))&gt;0.001,1,0)</f>
        <v>0</v>
      </c>
      <c r="I34" s="87"/>
      <c r="J34" s="87"/>
      <c r="K34" s="87"/>
      <c r="L34" s="87"/>
      <c r="M34" s="87"/>
      <c r="N34" s="87"/>
      <c r="O34" s="87"/>
      <c r="P34" s="87"/>
    </row>
    <row r="35" spans="1:16" ht="15" customHeight="1" x14ac:dyDescent="0.2">
      <c r="A35" s="160">
        <v>14</v>
      </c>
      <c r="B35" s="161" t="str">
        <f t="shared" si="10"/>
        <v>O.K.</v>
      </c>
      <c r="C35" s="144" t="s">
        <v>3063</v>
      </c>
      <c r="D35" s="150"/>
      <c r="E35" s="87">
        <f t="shared" si="7"/>
        <v>0</v>
      </c>
      <c r="F35" s="87">
        <f t="shared" si="9"/>
        <v>0</v>
      </c>
      <c r="G35" s="87">
        <f>IF(ROUND('PR-RAS'!D702,2)&gt;ROUND('PR-RAS'!D90,2),1,0)</f>
        <v>0</v>
      </c>
      <c r="H35" s="87">
        <f>IF(ROUND('PR-RAS'!E702,2)&gt;ROUND('PR-RAS'!E90,2),1,0)</f>
        <v>0</v>
      </c>
      <c r="I35" s="87"/>
      <c r="J35" s="87"/>
      <c r="K35" s="87"/>
      <c r="L35" s="87"/>
      <c r="M35" s="87"/>
      <c r="N35" s="87"/>
      <c r="O35" s="87"/>
      <c r="P35" s="87"/>
    </row>
    <row r="36" spans="1:16" ht="15" customHeight="1" x14ac:dyDescent="0.2">
      <c r="A36" s="160">
        <v>15</v>
      </c>
      <c r="B36" s="161" t="str">
        <f t="shared" si="10"/>
        <v>O.K.</v>
      </c>
      <c r="C36" s="144" t="s">
        <v>3064</v>
      </c>
      <c r="D36" s="150"/>
      <c r="E36" s="87">
        <f t="shared" si="7"/>
        <v>0</v>
      </c>
      <c r="F36" s="87">
        <f t="shared" si="9"/>
        <v>0</v>
      </c>
      <c r="G36" s="87">
        <f>IF(ABS('PR-RAS'!D105-SUM('PR-RAS'!D703:D709))&gt;0.001,1,0)</f>
        <v>0</v>
      </c>
      <c r="H36" s="87">
        <f>IF(ABS('PR-RAS'!E105-SUM('PR-RAS'!E703:E709))&gt;0.001,1,0)</f>
        <v>0</v>
      </c>
      <c r="I36" s="87"/>
      <c r="J36" s="87"/>
      <c r="K36" s="87"/>
      <c r="L36" s="87"/>
      <c r="M36" s="87"/>
      <c r="N36" s="87"/>
      <c r="O36" s="87"/>
      <c r="P36" s="87"/>
    </row>
    <row r="37" spans="1:16" ht="15" customHeight="1" x14ac:dyDescent="0.2">
      <c r="A37" s="160">
        <v>16</v>
      </c>
      <c r="B37" s="161" t="str">
        <f t="shared" si="10"/>
        <v>O.K.</v>
      </c>
      <c r="C37" s="144" t="s">
        <v>3065</v>
      </c>
      <c r="D37" s="150"/>
      <c r="E37" s="87">
        <f t="shared" si="7"/>
        <v>0</v>
      </c>
      <c r="F37" s="87">
        <f t="shared" si="9"/>
        <v>0</v>
      </c>
      <c r="G37" s="87">
        <f>IF(ROUND(SUM('PR-RAS'!D710:D712),2)&gt;ROUND('PR-RAS'!D117,2),1,0)</f>
        <v>0</v>
      </c>
      <c r="H37" s="87">
        <f>IF(ROUND(SUM('PR-RAS'!E710:E712),2)&gt;ROUND('PR-RAS'!E117,2),1,0)</f>
        <v>0</v>
      </c>
      <c r="I37" s="87"/>
      <c r="J37" s="87"/>
      <c r="K37" s="87"/>
      <c r="L37" s="87"/>
      <c r="M37" s="87"/>
      <c r="N37" s="87"/>
      <c r="O37" s="87"/>
      <c r="P37" s="87"/>
    </row>
    <row r="38" spans="1:16" ht="15" customHeight="1" x14ac:dyDescent="0.2">
      <c r="A38" s="160">
        <v>240</v>
      </c>
      <c r="B38" s="161" t="str">
        <f t="shared" si="10"/>
        <v>O.K.</v>
      </c>
      <c r="C38" s="144" t="s">
        <v>3066</v>
      </c>
      <c r="D38" s="150"/>
      <c r="E38" s="87">
        <f t="shared" si="7"/>
        <v>0</v>
      </c>
      <c r="F38" s="87">
        <f t="shared" si="9"/>
        <v>0</v>
      </c>
      <c r="G38" s="87">
        <f>IF(ABS('PR-RAS'!D132-SUM('PR-RAS'!D713:D715))&gt;0.001,1,0)</f>
        <v>0</v>
      </c>
      <c r="H38" s="87">
        <f>IF(ABS('PR-RAS'!E132-SUM('PR-RAS'!E713:E715))&gt;0.001,1,0)</f>
        <v>0</v>
      </c>
      <c r="I38" s="87"/>
      <c r="J38" s="87"/>
      <c r="K38" s="87"/>
      <c r="L38" s="87"/>
      <c r="M38" s="87"/>
      <c r="N38" s="87"/>
      <c r="O38" s="87"/>
      <c r="P38" s="87"/>
    </row>
    <row r="39" spans="1:16" ht="15" customHeight="1" x14ac:dyDescent="0.2">
      <c r="A39" s="160">
        <v>17</v>
      </c>
      <c r="B39" s="161" t="str">
        <f t="shared" ref="B39:B93" si="11">IF(E39=1,"Pogreška",IF(F39=1,"Provjera","O.K."))</f>
        <v>O.K.</v>
      </c>
      <c r="C39" s="144" t="s">
        <v>3067</v>
      </c>
      <c r="D39" s="150"/>
      <c r="E39" s="87">
        <f t="shared" si="7"/>
        <v>0</v>
      </c>
      <c r="F39" s="87">
        <f t="shared" si="9"/>
        <v>0</v>
      </c>
      <c r="G39" s="87">
        <f>IF(ROUND('PR-RAS'!D716+'PR-RAS'!D717,2)&gt;ROUND('PR-RAS'!D158,2),1,0)</f>
        <v>0</v>
      </c>
      <c r="H39" s="87">
        <f>IF(ROUND('PR-RAS'!E716+'PR-RAS'!E717,2)&gt;ROUND('PR-RAS'!E158,2),1,0)</f>
        <v>0</v>
      </c>
      <c r="I39" s="87"/>
      <c r="J39" s="87"/>
      <c r="K39" s="87"/>
      <c r="L39" s="87"/>
      <c r="M39" s="87"/>
      <c r="N39" s="87"/>
      <c r="O39" s="87"/>
      <c r="P39" s="87"/>
    </row>
    <row r="40" spans="1:16" ht="15" customHeight="1" x14ac:dyDescent="0.2">
      <c r="A40" s="160">
        <v>18</v>
      </c>
      <c r="B40" s="161" t="str">
        <f t="shared" si="11"/>
        <v>O.K.</v>
      </c>
      <c r="C40" s="144" t="s">
        <v>3068</v>
      </c>
      <c r="D40" s="150"/>
      <c r="E40" s="87">
        <f t="shared" si="7"/>
        <v>0</v>
      </c>
      <c r="F40" s="87">
        <f t="shared" si="9"/>
        <v>0</v>
      </c>
      <c r="G40" s="87">
        <f>IF(ROUND('PR-RAS'!D718,2)&gt;ROUND('PR-RAS'!D166,2),1,0)</f>
        <v>0</v>
      </c>
      <c r="H40" s="87">
        <f>IF(ROUND('PR-RAS'!E718,2)&gt;ROUND('PR-RAS'!E166,2),1,0)</f>
        <v>0</v>
      </c>
      <c r="I40" s="87"/>
      <c r="J40" s="87"/>
      <c r="K40" s="87"/>
      <c r="L40" s="87"/>
      <c r="M40" s="87"/>
      <c r="N40" s="87"/>
      <c r="O40" s="87"/>
      <c r="P40" s="87"/>
    </row>
    <row r="41" spans="1:16" ht="15" customHeight="1" x14ac:dyDescent="0.2">
      <c r="A41" s="160">
        <v>19</v>
      </c>
      <c r="B41" s="161" t="str">
        <f t="shared" si="11"/>
        <v>O.K.</v>
      </c>
      <c r="C41" s="144" t="s">
        <v>3069</v>
      </c>
      <c r="D41" s="150"/>
      <c r="E41" s="87">
        <f t="shared" si="7"/>
        <v>0</v>
      </c>
      <c r="F41" s="87">
        <f t="shared" si="9"/>
        <v>0</v>
      </c>
      <c r="G41" s="87">
        <f>IF(ROUND('PR-RAS'!D719,2)&gt;ROUND('PR-RAS'!D182,2),1,0)</f>
        <v>0</v>
      </c>
      <c r="H41" s="87">
        <f>IF(ROUND('PR-RAS'!E719,2)&gt;ROUND('PR-RAS'!E182,2),1,0)</f>
        <v>0</v>
      </c>
      <c r="I41" s="87"/>
      <c r="J41" s="87"/>
      <c r="K41" s="87"/>
      <c r="L41" s="87"/>
      <c r="M41" s="87"/>
      <c r="N41" s="87"/>
      <c r="O41" s="87"/>
      <c r="P41" s="87"/>
    </row>
    <row r="42" spans="1:16" ht="15" customHeight="1" x14ac:dyDescent="0.2">
      <c r="A42" s="160">
        <v>20</v>
      </c>
      <c r="B42" s="161" t="str">
        <f t="shared" si="11"/>
        <v>O.K.</v>
      </c>
      <c r="C42" s="144" t="s">
        <v>3070</v>
      </c>
      <c r="D42" s="150"/>
      <c r="E42" s="87">
        <f t="shared" si="7"/>
        <v>0</v>
      </c>
      <c r="F42" s="87">
        <f t="shared" si="9"/>
        <v>0</v>
      </c>
      <c r="G42" s="87">
        <f>IF(ROUND('PR-RAS'!D720,2)&gt;ROUND('PR-RAS'!D183,2),1,0)</f>
        <v>0</v>
      </c>
      <c r="H42" s="87">
        <f>IF(ROUND('PR-RAS'!E720,2)&gt;ROUND('PR-RAS'!E183,2),1,0)</f>
        <v>0</v>
      </c>
      <c r="I42" s="87"/>
      <c r="J42" s="87"/>
      <c r="K42" s="87"/>
      <c r="L42" s="87"/>
      <c r="M42" s="87"/>
      <c r="N42" s="87"/>
      <c r="O42" s="87"/>
      <c r="P42" s="87"/>
    </row>
    <row r="43" spans="1:16" ht="15" customHeight="1" x14ac:dyDescent="0.2">
      <c r="A43" s="160">
        <v>21</v>
      </c>
      <c r="B43" s="161" t="str">
        <f t="shared" si="11"/>
        <v>O.K.</v>
      </c>
      <c r="C43" s="144" t="s">
        <v>3071</v>
      </c>
      <c r="D43" s="150"/>
      <c r="E43" s="87">
        <f t="shared" si="7"/>
        <v>0</v>
      </c>
      <c r="F43" s="87">
        <f t="shared" si="9"/>
        <v>0</v>
      </c>
      <c r="G43" s="87">
        <f>IF(ROUND(SUM('PR-RAS'!D721:D723),2)&gt;ROUND('PR-RAS'!D184,2),1,0)</f>
        <v>0</v>
      </c>
      <c r="H43" s="87">
        <f>IF(ROUND(SUM('PR-RAS'!E721:E723),2)&gt;ROUND('PR-RAS'!E184,2),1,0)</f>
        <v>0</v>
      </c>
      <c r="I43" s="87"/>
      <c r="J43" s="87"/>
      <c r="K43" s="87"/>
      <c r="L43" s="87"/>
      <c r="M43" s="87"/>
      <c r="N43" s="87"/>
      <c r="O43" s="87"/>
      <c r="P43" s="87"/>
    </row>
    <row r="44" spans="1:16" ht="15" customHeight="1" x14ac:dyDescent="0.2">
      <c r="A44" s="160">
        <v>22</v>
      </c>
      <c r="B44" s="161" t="str">
        <f t="shared" si="11"/>
        <v>O.K.</v>
      </c>
      <c r="C44" s="144" t="s">
        <v>3072</v>
      </c>
      <c r="D44" s="150"/>
      <c r="E44" s="87">
        <f t="shared" si="7"/>
        <v>0</v>
      </c>
      <c r="F44" s="87">
        <f t="shared" si="9"/>
        <v>0</v>
      </c>
      <c r="G44" s="87">
        <f>IF(ROUND('PR-RAS'!D724,2)&gt;ROUND('PR-RAS'!D186,2),1,0)</f>
        <v>0</v>
      </c>
      <c r="H44" s="87">
        <f>IF(ROUND('PR-RAS'!E724,2)&gt;ROUND('PR-RAS'!E186,2),1,0)</f>
        <v>0</v>
      </c>
      <c r="I44" s="87"/>
      <c r="J44" s="87"/>
      <c r="K44" s="87"/>
      <c r="L44" s="87"/>
      <c r="M44" s="87"/>
      <c r="N44" s="87"/>
      <c r="O44" s="87"/>
      <c r="P44" s="87"/>
    </row>
    <row r="45" spans="1:16" ht="15" customHeight="1" x14ac:dyDescent="0.2">
      <c r="A45" s="160">
        <v>23</v>
      </c>
      <c r="B45" s="161" t="str">
        <f t="shared" si="11"/>
        <v>O.K.</v>
      </c>
      <c r="C45" s="144" t="s">
        <v>3073</v>
      </c>
      <c r="D45" s="150"/>
      <c r="E45" s="87">
        <f t="shared" si="7"/>
        <v>0</v>
      </c>
      <c r="F45" s="87">
        <f t="shared" si="9"/>
        <v>0</v>
      </c>
      <c r="G45" s="87">
        <f>IF(ROUND('PR-RAS'!D725,2)&gt;ROUND('PR-RAS'!D189,2),1,0)</f>
        <v>0</v>
      </c>
      <c r="H45" s="87">
        <f>IF(ROUND('PR-RAS'!E725,2)&gt;ROUND('PR-RAS'!E189,2),1,0)</f>
        <v>0</v>
      </c>
      <c r="I45" s="87"/>
      <c r="J45" s="87"/>
      <c r="K45" s="87"/>
      <c r="L45" s="87"/>
      <c r="M45" s="87"/>
      <c r="N45" s="87"/>
      <c r="O45" s="87"/>
      <c r="P45" s="87"/>
    </row>
    <row r="46" spans="1:16" ht="15" customHeight="1" x14ac:dyDescent="0.2">
      <c r="A46" s="160">
        <v>24</v>
      </c>
      <c r="B46" s="161" t="str">
        <f t="shared" si="11"/>
        <v>O.K.</v>
      </c>
      <c r="C46" s="144" t="s">
        <v>3074</v>
      </c>
      <c r="D46" s="150"/>
      <c r="E46" s="87">
        <f t="shared" si="7"/>
        <v>0</v>
      </c>
      <c r="F46" s="87">
        <f t="shared" si="9"/>
        <v>0</v>
      </c>
      <c r="G46" s="87">
        <f>IF(ROUND('PR-RAS'!D726,2)&gt;ROUND('PR-RAS'!D190,2),1,0)</f>
        <v>0</v>
      </c>
      <c r="H46" s="87">
        <f>IF(ROUND('PR-RAS'!E726,2)&gt;ROUND('PR-RAS'!E190,2),1,0)</f>
        <v>0</v>
      </c>
      <c r="I46" s="87"/>
      <c r="J46" s="87"/>
      <c r="K46" s="87"/>
      <c r="L46" s="87"/>
      <c r="M46" s="87"/>
      <c r="N46" s="87"/>
      <c r="O46" s="87"/>
      <c r="P46" s="87"/>
    </row>
    <row r="47" spans="1:16" ht="15" customHeight="1" x14ac:dyDescent="0.2">
      <c r="A47" s="160">
        <v>25</v>
      </c>
      <c r="B47" s="161" t="str">
        <f t="shared" si="11"/>
        <v>O.K.</v>
      </c>
      <c r="C47" s="144" t="s">
        <v>3075</v>
      </c>
      <c r="D47" s="150"/>
      <c r="E47" s="87">
        <f t="shared" si="7"/>
        <v>0</v>
      </c>
      <c r="F47" s="87">
        <f t="shared" si="9"/>
        <v>0</v>
      </c>
      <c r="G47" s="87">
        <f>IF(ABS('PR-RAS'!D727+'PR-RAS'!D728-'PR-RAS'!D198)&gt;0.001,1,0)</f>
        <v>0</v>
      </c>
      <c r="H47" s="87">
        <f>IF(ABS('PR-RAS'!E727+'PR-RAS'!E728-'PR-RAS'!E198)&gt;0.001,1,0)</f>
        <v>0</v>
      </c>
      <c r="I47" s="87"/>
      <c r="J47" s="87"/>
      <c r="K47" s="87"/>
      <c r="L47" s="87"/>
      <c r="M47" s="87"/>
      <c r="N47" s="87"/>
      <c r="O47" s="87"/>
      <c r="P47" s="87"/>
    </row>
    <row r="48" spans="1:16" ht="15" customHeight="1" x14ac:dyDescent="0.2">
      <c r="A48" s="160">
        <v>26</v>
      </c>
      <c r="B48" s="161" t="str">
        <f t="shared" si="11"/>
        <v>O.K.</v>
      </c>
      <c r="C48" s="144" t="s">
        <v>3076</v>
      </c>
      <c r="D48" s="150"/>
      <c r="E48" s="87">
        <f t="shared" si="7"/>
        <v>0</v>
      </c>
      <c r="F48" s="87">
        <f t="shared" si="9"/>
        <v>0</v>
      </c>
      <c r="G48" s="87">
        <f>IF(ABS('PR-RAS'!D729+'PR-RAS'!D730-'PR-RAS'!D199)&gt;0.001,1,0)</f>
        <v>0</v>
      </c>
      <c r="H48" s="87">
        <f>IF(ABS('PR-RAS'!E729+'PR-RAS'!E730-'PR-RAS'!E199)&gt;0.001,1,0)</f>
        <v>0</v>
      </c>
      <c r="I48" s="87"/>
      <c r="J48" s="87"/>
      <c r="K48" s="87"/>
      <c r="L48" s="87"/>
      <c r="M48" s="87"/>
      <c r="N48" s="87"/>
      <c r="O48" s="87"/>
      <c r="P48" s="87"/>
    </row>
    <row r="49" spans="1:16" ht="15" customHeight="1" x14ac:dyDescent="0.2">
      <c r="A49" s="160">
        <v>27</v>
      </c>
      <c r="B49" s="161" t="str">
        <f t="shared" si="11"/>
        <v>O.K.</v>
      </c>
      <c r="C49" s="144" t="s">
        <v>3077</v>
      </c>
      <c r="D49" s="150"/>
      <c r="E49" s="87">
        <f t="shared" si="7"/>
        <v>0</v>
      </c>
      <c r="F49" s="87">
        <f t="shared" si="9"/>
        <v>0</v>
      </c>
      <c r="G49" s="87">
        <f>IF(ABS('PR-RAS'!D731+'PR-RAS'!D732-'PR-RAS'!D200)&gt;0.001,1,0)</f>
        <v>0</v>
      </c>
      <c r="H49" s="87">
        <f>IF(ABS('PR-RAS'!E731+'PR-RAS'!E732-'PR-RAS'!E200)&gt;0.001,1,0)</f>
        <v>0</v>
      </c>
      <c r="I49" s="87"/>
      <c r="J49" s="87"/>
      <c r="K49" s="87"/>
      <c r="L49" s="87"/>
      <c r="M49" s="87"/>
      <c r="N49" s="87"/>
      <c r="O49" s="87"/>
      <c r="P49" s="87"/>
    </row>
    <row r="50" spans="1:16" ht="15" customHeight="1" x14ac:dyDescent="0.2">
      <c r="A50" s="160">
        <v>28</v>
      </c>
      <c r="B50" s="161" t="str">
        <f t="shared" si="11"/>
        <v>O.K.</v>
      </c>
      <c r="C50" s="144" t="s">
        <v>3078</v>
      </c>
      <c r="D50" s="150"/>
      <c r="E50" s="87">
        <f t="shared" si="7"/>
        <v>0</v>
      </c>
      <c r="F50" s="87">
        <f t="shared" si="9"/>
        <v>0</v>
      </c>
      <c r="G50" s="87">
        <f>IF(ABS('PR-RAS'!D733+'PR-RAS'!D734-'PR-RAS'!D201)&gt;0.001,1,0)</f>
        <v>0</v>
      </c>
      <c r="H50" s="87">
        <f>IF(ABS('PR-RAS'!E733+'PR-RAS'!E734-'PR-RAS'!E201)&gt;0.001,1,0)</f>
        <v>0</v>
      </c>
      <c r="I50" s="87"/>
      <c r="J50" s="87"/>
      <c r="K50" s="87"/>
      <c r="L50" s="87"/>
      <c r="M50" s="87"/>
      <c r="N50" s="87"/>
      <c r="O50" s="87"/>
      <c r="P50" s="87"/>
    </row>
    <row r="51" spans="1:16" ht="15" customHeight="1" x14ac:dyDescent="0.2">
      <c r="A51" s="160">
        <v>29</v>
      </c>
      <c r="B51" s="161" t="str">
        <f t="shared" si="11"/>
        <v>O.K.</v>
      </c>
      <c r="C51" s="144" t="s">
        <v>3079</v>
      </c>
      <c r="D51" s="150"/>
      <c r="E51" s="87">
        <f t="shared" si="7"/>
        <v>0</v>
      </c>
      <c r="F51" s="87">
        <f t="shared" si="9"/>
        <v>0</v>
      </c>
      <c r="G51" s="87">
        <f>IF(ABS('PR-RAS'!D203-SUM('PR-RAS'!D735:D738))&gt;0.001,1,0)</f>
        <v>0</v>
      </c>
      <c r="H51" s="87">
        <f>IF(ABS('PR-RAS'!E203-SUM('PR-RAS'!E735:E738))&gt;0.001,1,0)</f>
        <v>0</v>
      </c>
      <c r="I51" s="87"/>
      <c r="J51" s="87"/>
      <c r="K51" s="87"/>
      <c r="L51" s="87"/>
      <c r="M51" s="87"/>
      <c r="N51" s="87"/>
      <c r="O51" s="87"/>
      <c r="P51" s="87"/>
    </row>
    <row r="52" spans="1:16" ht="15" customHeight="1" x14ac:dyDescent="0.2">
      <c r="A52" s="160">
        <v>30</v>
      </c>
      <c r="B52" s="161" t="str">
        <f t="shared" si="11"/>
        <v>O.K.</v>
      </c>
      <c r="C52" s="144" t="s">
        <v>3080</v>
      </c>
      <c r="D52" s="150"/>
      <c r="E52" s="87">
        <f t="shared" si="7"/>
        <v>0</v>
      </c>
      <c r="F52" s="87">
        <f t="shared" si="9"/>
        <v>0</v>
      </c>
      <c r="G52" s="87">
        <f>IF(ABS('PR-RAS'!D204-SUM('PR-RAS'!D739:D741))&gt;0.001,1,0)</f>
        <v>0</v>
      </c>
      <c r="H52" s="87">
        <f>IF(ABS('PR-RAS'!E204-SUM('PR-RAS'!E739:E741))&gt;0.001,1,0)</f>
        <v>0</v>
      </c>
      <c r="I52" s="87"/>
      <c r="J52" s="87"/>
      <c r="K52" s="87"/>
      <c r="L52" s="87"/>
      <c r="M52" s="87"/>
      <c r="N52" s="87"/>
      <c r="O52" s="87"/>
      <c r="P52" s="87"/>
    </row>
    <row r="53" spans="1:16" ht="15" customHeight="1" x14ac:dyDescent="0.2">
      <c r="A53" s="160">
        <v>31</v>
      </c>
      <c r="B53" s="161" t="str">
        <f t="shared" si="11"/>
        <v>O.K.</v>
      </c>
      <c r="C53" s="144" t="s">
        <v>3081</v>
      </c>
      <c r="D53" s="150"/>
      <c r="E53" s="87">
        <f t="shared" si="7"/>
        <v>0</v>
      </c>
      <c r="F53" s="87">
        <f t="shared" si="9"/>
        <v>0</v>
      </c>
      <c r="G53" s="87">
        <f>IF(ABS('PR-RAS'!D205-SUM('PR-RAS'!D742:D747))&gt;0.001,1,0)</f>
        <v>0</v>
      </c>
      <c r="H53" s="87">
        <f>IF(ABS('PR-RAS'!E205-SUM('PR-RAS'!E742:E747))&gt;0.001,1,0)</f>
        <v>0</v>
      </c>
      <c r="I53" s="87"/>
      <c r="J53" s="87"/>
      <c r="K53" s="87"/>
      <c r="L53" s="87"/>
      <c r="M53" s="87"/>
      <c r="N53" s="87"/>
      <c r="O53" s="87"/>
      <c r="P53" s="87"/>
    </row>
    <row r="54" spans="1:16" ht="15" customHeight="1" x14ac:dyDescent="0.2">
      <c r="A54" s="160">
        <v>32</v>
      </c>
      <c r="B54" s="161" t="str">
        <f t="shared" si="11"/>
        <v>O.K.</v>
      </c>
      <c r="C54" s="144" t="s">
        <v>3082</v>
      </c>
      <c r="D54" s="150"/>
      <c r="E54" s="87">
        <f t="shared" si="7"/>
        <v>0</v>
      </c>
      <c r="F54" s="87">
        <f t="shared" si="9"/>
        <v>0</v>
      </c>
      <c r="G54" s="87">
        <f>IF(ROUND(SUM('PR-RAS'!D748:D750),2)&gt;ROUND('PR-RAS'!D208,2),1,0)</f>
        <v>0</v>
      </c>
      <c r="H54" s="87">
        <f>IF(ROUND(SUM('PR-RAS'!E748:E750),2)&gt;ROUND('PR-RAS'!E208,2),1,0)</f>
        <v>0</v>
      </c>
      <c r="I54" s="87"/>
      <c r="J54" s="87"/>
      <c r="K54" s="87"/>
      <c r="L54" s="87"/>
      <c r="M54" s="87"/>
      <c r="N54" s="87"/>
      <c r="O54" s="87"/>
      <c r="P54" s="87"/>
    </row>
    <row r="55" spans="1:16" ht="15" customHeight="1" x14ac:dyDescent="0.2">
      <c r="A55" s="160">
        <v>33</v>
      </c>
      <c r="B55" s="161" t="str">
        <f t="shared" si="11"/>
        <v>O.K.</v>
      </c>
      <c r="C55" s="144" t="s">
        <v>3083</v>
      </c>
      <c r="D55" s="150"/>
      <c r="E55" s="87">
        <f t="shared" si="7"/>
        <v>0</v>
      </c>
      <c r="F55" s="87">
        <f t="shared" si="9"/>
        <v>0</v>
      </c>
      <c r="G55" s="87">
        <f>IF(ABS('PR-RAS'!D209-SUM('PR-RAS'!D751:D757))&gt;0.001,1,0)</f>
        <v>0</v>
      </c>
      <c r="H55" s="87">
        <f>IF(ABS('PR-RAS'!E209-SUM('PR-RAS'!E751:E757))&gt;0.001,1,0)</f>
        <v>0</v>
      </c>
      <c r="I55" s="87"/>
      <c r="J55" s="87"/>
      <c r="K55" s="87"/>
      <c r="L55" s="87"/>
      <c r="M55" s="87"/>
      <c r="N55" s="87"/>
      <c r="O55" s="87"/>
      <c r="P55" s="87"/>
    </row>
    <row r="56" spans="1:16" ht="15" customHeight="1" x14ac:dyDescent="0.2">
      <c r="A56" s="160">
        <v>34</v>
      </c>
      <c r="B56" s="161" t="str">
        <f t="shared" si="11"/>
        <v>O.K.</v>
      </c>
      <c r="C56" s="144" t="s">
        <v>3084</v>
      </c>
      <c r="D56" s="150"/>
      <c r="E56" s="87">
        <f t="shared" si="7"/>
        <v>0</v>
      </c>
      <c r="F56" s="87">
        <f t="shared" si="9"/>
        <v>0</v>
      </c>
      <c r="G56" s="87">
        <f>IF(ROUND('PR-RAS'!D758,2)&gt;ROUND('PR-RAS'!D214,2),1,0)</f>
        <v>0</v>
      </c>
      <c r="H56" s="87">
        <f>IF(ROUND('PR-RAS'!E758,2)&gt;ROUND('PR-RAS'!E214,2),1,0)</f>
        <v>0</v>
      </c>
      <c r="I56" s="87"/>
      <c r="J56" s="87"/>
      <c r="K56" s="87"/>
      <c r="L56" s="87"/>
      <c r="M56" s="87"/>
      <c r="N56" s="87"/>
      <c r="O56" s="87"/>
      <c r="P56" s="87"/>
    </row>
    <row r="57" spans="1:16" ht="15" customHeight="1" x14ac:dyDescent="0.2">
      <c r="A57" s="160">
        <v>35</v>
      </c>
      <c r="B57" s="161" t="str">
        <f t="shared" si="11"/>
        <v>O.K.</v>
      </c>
      <c r="C57" s="144" t="s">
        <v>3085</v>
      </c>
      <c r="D57" s="150"/>
      <c r="E57" s="87">
        <f t="shared" si="7"/>
        <v>0</v>
      </c>
      <c r="F57" s="87">
        <f t="shared" si="9"/>
        <v>0</v>
      </c>
      <c r="G57" s="87">
        <f>IF(ABS('PR-RAS'!D222-'PR-RAS'!D759-'PR-RAS'!D760)&gt;0.001,1,0)</f>
        <v>0</v>
      </c>
      <c r="H57" s="87">
        <f>IF(ABS('PR-RAS'!E222-'PR-RAS'!E759-'PR-RAS'!E760)&gt;0.001,1,0)</f>
        <v>0</v>
      </c>
      <c r="I57" s="87"/>
      <c r="J57" s="87"/>
      <c r="K57" s="87"/>
      <c r="L57" s="87"/>
      <c r="M57" s="87"/>
      <c r="N57" s="87"/>
      <c r="O57" s="87"/>
      <c r="P57" s="87"/>
    </row>
    <row r="58" spans="1:16" ht="15" customHeight="1" x14ac:dyDescent="0.2">
      <c r="A58" s="160">
        <v>36</v>
      </c>
      <c r="B58" s="161" t="str">
        <f t="shared" si="11"/>
        <v>O.K.</v>
      </c>
      <c r="C58" s="144" t="s">
        <v>3086</v>
      </c>
      <c r="D58" s="150"/>
      <c r="E58" s="87">
        <f t="shared" si="7"/>
        <v>0</v>
      </c>
      <c r="F58" s="87">
        <f t="shared" si="9"/>
        <v>0</v>
      </c>
      <c r="G58" s="87">
        <f>IF(ABS('PR-RAS'!D232-SUM('PR-RAS'!D761:D767))&gt;0.001,1,0)</f>
        <v>0</v>
      </c>
      <c r="H58" s="87">
        <f>IF(ABS('PR-RAS'!E232-SUM('PR-RAS'!E761:E767))&gt;0.001,1,0)</f>
        <v>0</v>
      </c>
      <c r="I58" s="87"/>
      <c r="J58" s="87"/>
      <c r="K58" s="87"/>
      <c r="L58" s="87"/>
      <c r="M58" s="87"/>
      <c r="N58" s="87"/>
      <c r="O58" s="87"/>
      <c r="P58" s="87"/>
    </row>
    <row r="59" spans="1:16" ht="15" customHeight="1" x14ac:dyDescent="0.2">
      <c r="A59" s="160">
        <v>37</v>
      </c>
      <c r="B59" s="161" t="str">
        <f t="shared" si="11"/>
        <v>O.K.</v>
      </c>
      <c r="C59" s="144" t="s">
        <v>3087</v>
      </c>
      <c r="D59" s="150"/>
      <c r="E59" s="87">
        <f t="shared" si="7"/>
        <v>0</v>
      </c>
      <c r="F59" s="87">
        <f t="shared" si="9"/>
        <v>0</v>
      </c>
      <c r="G59" s="87">
        <f>IF(ABS('PR-RAS'!D233-SUM('PR-RAS'!D768:D774))&gt;0.001,1,0)</f>
        <v>0</v>
      </c>
      <c r="H59" s="87">
        <f>IF(ABS('PR-RAS'!E233-SUM('PR-RAS'!E768:E774))&gt;0.001,1,0)</f>
        <v>0</v>
      </c>
      <c r="I59" s="87"/>
      <c r="J59" s="87"/>
      <c r="K59" s="87"/>
      <c r="L59" s="87"/>
      <c r="M59" s="87"/>
      <c r="N59" s="87"/>
      <c r="O59" s="87"/>
      <c r="P59" s="87"/>
    </row>
    <row r="60" spans="1:16" ht="15" customHeight="1" x14ac:dyDescent="0.2">
      <c r="A60" s="160">
        <v>241</v>
      </c>
      <c r="B60" s="161" t="str">
        <f t="shared" si="11"/>
        <v>O.K.</v>
      </c>
      <c r="C60" s="144" t="s">
        <v>3088</v>
      </c>
      <c r="D60" s="150"/>
      <c r="E60" s="87">
        <f t="shared" si="7"/>
        <v>0</v>
      </c>
      <c r="F60" s="87">
        <f t="shared" si="9"/>
        <v>0</v>
      </c>
      <c r="G60" s="87">
        <f>IF(ABS('PR-RAS'!D234-SUM('PR-RAS'!D775:D780))&gt;0.001,1,0)</f>
        <v>0</v>
      </c>
      <c r="H60" s="87">
        <f>IF(ABS('PR-RAS'!E234-SUM('PR-RAS'!E775:E780))&gt;0.001,1,0)</f>
        <v>0</v>
      </c>
      <c r="I60" s="87"/>
      <c r="J60" s="87"/>
      <c r="K60" s="87"/>
      <c r="L60" s="87"/>
      <c r="M60" s="87"/>
      <c r="N60" s="87"/>
      <c r="O60" s="87"/>
      <c r="P60" s="87"/>
    </row>
    <row r="61" spans="1:16" ht="15" customHeight="1" x14ac:dyDescent="0.2">
      <c r="A61" s="160">
        <v>242</v>
      </c>
      <c r="B61" s="161" t="str">
        <f t="shared" si="11"/>
        <v>O.K.</v>
      </c>
      <c r="C61" s="144" t="s">
        <v>3089</v>
      </c>
      <c r="D61" s="150"/>
      <c r="E61" s="87">
        <f t="shared" si="7"/>
        <v>0</v>
      </c>
      <c r="F61" s="87">
        <f t="shared" si="9"/>
        <v>0</v>
      </c>
      <c r="G61" s="87">
        <f>IF(ABS('PR-RAS'!D235-SUM('PR-RAS'!D781:D787))&gt;0.001,1,0)</f>
        <v>0</v>
      </c>
      <c r="H61" s="87">
        <f>IF(ABS('PR-RAS'!E235-SUM('PR-RAS'!E781:E787))&gt;0.001,1,0)</f>
        <v>0</v>
      </c>
      <c r="I61" s="87"/>
      <c r="J61" s="87"/>
      <c r="K61" s="87"/>
      <c r="L61" s="87"/>
      <c r="M61" s="87"/>
      <c r="N61" s="87"/>
      <c r="O61" s="87"/>
      <c r="P61" s="87"/>
    </row>
    <row r="62" spans="1:16" ht="15" customHeight="1" x14ac:dyDescent="0.2">
      <c r="A62" s="160">
        <v>243</v>
      </c>
      <c r="B62" s="161" t="str">
        <f t="shared" si="11"/>
        <v>O.K.</v>
      </c>
      <c r="C62" s="144" t="s">
        <v>3090</v>
      </c>
      <c r="D62" s="150"/>
      <c r="E62" s="87">
        <f t="shared" si="7"/>
        <v>0</v>
      </c>
      <c r="F62" s="87">
        <f t="shared" si="9"/>
        <v>0</v>
      </c>
      <c r="G62" s="87">
        <f>IF(ABS('PR-RAS'!D239-SUM('PR-RAS'!D788:D789))&gt;0.001,1,0)</f>
        <v>0</v>
      </c>
      <c r="H62" s="87">
        <f>IF(ABS('PR-RAS'!E239-SUM('PR-RAS'!E788:E789))&gt;0.001,1,0)</f>
        <v>0</v>
      </c>
      <c r="I62" s="87"/>
      <c r="J62" s="87"/>
      <c r="K62" s="87"/>
      <c r="L62" s="87"/>
      <c r="M62" s="87"/>
      <c r="N62" s="87"/>
      <c r="O62" s="87"/>
      <c r="P62" s="87"/>
    </row>
    <row r="63" spans="1:16" ht="15" customHeight="1" x14ac:dyDescent="0.2">
      <c r="A63" s="160">
        <v>38</v>
      </c>
      <c r="B63" s="161" t="str">
        <f t="shared" si="11"/>
        <v>O.K.</v>
      </c>
      <c r="C63" s="144" t="s">
        <v>3091</v>
      </c>
      <c r="D63" s="150"/>
      <c r="E63" s="87">
        <f t="shared" si="7"/>
        <v>0</v>
      </c>
      <c r="F63" s="87">
        <f t="shared" si="9"/>
        <v>0</v>
      </c>
      <c r="G63" s="87">
        <f>IF(ABS('PR-RAS'!D245-SUM('PR-RAS'!D790:D798))&gt;0.001,1,0)</f>
        <v>0</v>
      </c>
      <c r="H63" s="87">
        <f>IF(ABS('PR-RAS'!E245-SUM('PR-RAS'!E790:E798))&gt;0.001,1,0)</f>
        <v>0</v>
      </c>
      <c r="I63" s="87"/>
      <c r="J63" s="87"/>
      <c r="K63" s="87"/>
      <c r="L63" s="87"/>
      <c r="M63" s="87"/>
      <c r="N63" s="87"/>
      <c r="O63" s="87"/>
      <c r="P63" s="87"/>
    </row>
    <row r="64" spans="1:16" ht="15" customHeight="1" x14ac:dyDescent="0.2">
      <c r="A64" s="160">
        <v>39</v>
      </c>
      <c r="B64" s="161" t="str">
        <f t="shared" si="11"/>
        <v>O.K.</v>
      </c>
      <c r="C64" s="144" t="s">
        <v>3092</v>
      </c>
      <c r="D64" s="150"/>
      <c r="E64" s="87">
        <f t="shared" si="7"/>
        <v>0</v>
      </c>
      <c r="F64" s="87">
        <f t="shared" si="9"/>
        <v>0</v>
      </c>
      <c r="G64" s="87">
        <f>IF(ABS('PR-RAS'!D246-SUM('PR-RAS'!D799:D807))&gt;0.001,1,0)</f>
        <v>0</v>
      </c>
      <c r="H64" s="87">
        <f>IF(ABS('PR-RAS'!E246-SUM('PR-RAS'!E799:E807))&gt;0.001,1,0)</f>
        <v>0</v>
      </c>
      <c r="I64" s="87"/>
      <c r="J64" s="87"/>
      <c r="K64" s="87"/>
      <c r="L64" s="87"/>
      <c r="M64" s="87"/>
      <c r="N64" s="87"/>
      <c r="O64" s="87"/>
      <c r="P64" s="87"/>
    </row>
    <row r="65" spans="1:16" ht="15" customHeight="1" x14ac:dyDescent="0.2">
      <c r="A65" s="160">
        <v>40</v>
      </c>
      <c r="B65" s="161" t="str">
        <f t="shared" si="11"/>
        <v>O.K.</v>
      </c>
      <c r="C65" s="144" t="s">
        <v>3093</v>
      </c>
      <c r="D65" s="150"/>
      <c r="E65" s="87">
        <f t="shared" si="7"/>
        <v>0</v>
      </c>
      <c r="F65" s="87">
        <f t="shared" si="9"/>
        <v>0</v>
      </c>
      <c r="G65" s="87">
        <f>IF(ABS('PR-RAS'!D256-SUM('PR-RAS'!D808:D810))&gt;0.001,1,0)</f>
        <v>0</v>
      </c>
      <c r="H65" s="87">
        <f>IF(ABS('PR-RAS'!E256-SUM('PR-RAS'!E808:E810))&gt;0.001,1,0)</f>
        <v>0</v>
      </c>
      <c r="I65" s="87"/>
      <c r="J65" s="87"/>
      <c r="K65" s="87"/>
      <c r="L65" s="87"/>
      <c r="M65" s="87"/>
      <c r="N65" s="87"/>
      <c r="O65" s="87"/>
      <c r="P65" s="87"/>
    </row>
    <row r="66" spans="1:16" ht="15" customHeight="1" x14ac:dyDescent="0.2">
      <c r="A66" s="160">
        <v>41</v>
      </c>
      <c r="B66" s="161" t="str">
        <f t="shared" si="11"/>
        <v>O.K.</v>
      </c>
      <c r="C66" s="144" t="s">
        <v>3094</v>
      </c>
      <c r="D66" s="150"/>
      <c r="E66" s="87">
        <f t="shared" si="7"/>
        <v>0</v>
      </c>
      <c r="F66" s="87">
        <f t="shared" si="9"/>
        <v>0</v>
      </c>
      <c r="G66" s="87">
        <f>IF(ABS('PR-RAS'!D257-SUM('PR-RAS'!D811:D814))&gt;0.001,1,0)</f>
        <v>0</v>
      </c>
      <c r="H66" s="87">
        <f>IF(ABS('PR-RAS'!E257-SUM('PR-RAS'!E811:E814))&gt;0.001,1,0)</f>
        <v>0</v>
      </c>
      <c r="I66" s="87"/>
      <c r="J66" s="87"/>
      <c r="K66" s="87"/>
      <c r="L66" s="87"/>
      <c r="M66" s="87"/>
      <c r="N66" s="87"/>
      <c r="O66" s="87"/>
      <c r="P66" s="87"/>
    </row>
    <row r="67" spans="1:16" ht="15" customHeight="1" x14ac:dyDescent="0.2">
      <c r="A67" s="160">
        <v>42</v>
      </c>
      <c r="B67" s="161" t="str">
        <f t="shared" si="11"/>
        <v>O.K.</v>
      </c>
      <c r="C67" s="144" t="s">
        <v>3095</v>
      </c>
      <c r="D67" s="150"/>
      <c r="E67" s="87">
        <f t="shared" si="7"/>
        <v>0</v>
      </c>
      <c r="F67" s="87">
        <f t="shared" si="9"/>
        <v>0</v>
      </c>
      <c r="G67" s="87">
        <f>IF(ABS('PR-RAS'!D260-SUM('PR-RAS'!D815:D823))&gt;0.001,1,0)</f>
        <v>0</v>
      </c>
      <c r="H67" s="87">
        <f>IF(ABS('PR-RAS'!E260-SUM('PR-RAS'!E815:E823))&gt;0.001,1,0)</f>
        <v>0</v>
      </c>
      <c r="I67" s="87"/>
      <c r="J67" s="87"/>
      <c r="K67" s="87"/>
      <c r="L67" s="87"/>
      <c r="M67" s="87"/>
      <c r="N67" s="87"/>
      <c r="O67" s="87"/>
      <c r="P67" s="87"/>
    </row>
    <row r="68" spans="1:16" ht="15" customHeight="1" x14ac:dyDescent="0.2">
      <c r="A68" s="160">
        <v>43</v>
      </c>
      <c r="B68" s="161" t="str">
        <f t="shared" si="11"/>
        <v>O.K.</v>
      </c>
      <c r="C68" s="144" t="s">
        <v>3096</v>
      </c>
      <c r="D68" s="150"/>
      <c r="E68" s="87">
        <f t="shared" si="7"/>
        <v>0</v>
      </c>
      <c r="F68" s="87">
        <f t="shared" si="9"/>
        <v>0</v>
      </c>
      <c r="G68" s="87">
        <f>IF(ABS('PR-RAS'!D261-SUM('PR-RAS'!D824:D828))&gt;0.001,1,0)</f>
        <v>0</v>
      </c>
      <c r="H68" s="87">
        <f>IF(ABS('PR-RAS'!E261-SUM('PR-RAS'!E824:E828))&gt;0.001,1,0)</f>
        <v>0</v>
      </c>
      <c r="I68" s="87"/>
      <c r="J68" s="87"/>
      <c r="K68" s="87"/>
      <c r="L68" s="87"/>
      <c r="M68" s="87"/>
      <c r="N68" s="87"/>
      <c r="O68" s="87"/>
      <c r="P68" s="87"/>
    </row>
    <row r="69" spans="1:16" ht="15" customHeight="1" x14ac:dyDescent="0.2">
      <c r="A69" s="160">
        <v>44</v>
      </c>
      <c r="B69" s="161" t="str">
        <f t="shared" si="11"/>
        <v>O.K.</v>
      </c>
      <c r="C69" s="144" t="s">
        <v>3097</v>
      </c>
      <c r="D69" s="150"/>
      <c r="E69" s="87">
        <f t="shared" si="7"/>
        <v>0</v>
      </c>
      <c r="F69" s="87">
        <f t="shared" si="9"/>
        <v>0</v>
      </c>
      <c r="G69" s="87">
        <f>IF(ROUND('PR-RAS'!D829,2)&gt;ROUND('PR-RAS'!D265,2),1,0)</f>
        <v>0</v>
      </c>
      <c r="H69" s="87">
        <f>IF(ROUND('PR-RAS'!E829,2)&gt;ROUND('PR-RAS'!E265,2),1,0)</f>
        <v>0</v>
      </c>
      <c r="I69" s="87"/>
      <c r="J69" s="87"/>
      <c r="K69" s="87"/>
      <c r="L69" s="87"/>
      <c r="M69" s="87"/>
      <c r="N69" s="87"/>
      <c r="O69" s="87"/>
      <c r="P69" s="87"/>
    </row>
    <row r="70" spans="1:16" ht="15" customHeight="1" x14ac:dyDescent="0.2">
      <c r="A70" s="160">
        <v>45</v>
      </c>
      <c r="B70" s="161" t="str">
        <f t="shared" si="11"/>
        <v>O.K.</v>
      </c>
      <c r="C70" s="144" t="s">
        <v>3098</v>
      </c>
      <c r="D70" s="150"/>
      <c r="E70" s="87">
        <f t="shared" si="7"/>
        <v>0</v>
      </c>
      <c r="F70" s="87">
        <f t="shared" si="9"/>
        <v>0</v>
      </c>
      <c r="G70" s="87">
        <f>IF(ABS('PR-RAS'!D280-SUM('PR-RAS'!D830:D833))&gt;0.001,1,0)</f>
        <v>0</v>
      </c>
      <c r="H70" s="87">
        <f>IF(ABS('PR-RAS'!E280-SUM('PR-RAS'!E830:E833))&gt;0.001,1,0)</f>
        <v>0</v>
      </c>
      <c r="I70" s="87"/>
      <c r="J70" s="87"/>
      <c r="K70" s="87"/>
      <c r="L70" s="87"/>
      <c r="M70" s="87"/>
      <c r="N70" s="87"/>
      <c r="O70" s="87"/>
      <c r="P70" s="87"/>
    </row>
    <row r="71" spans="1:16" ht="15" customHeight="1" x14ac:dyDescent="0.2">
      <c r="A71" s="160">
        <v>46</v>
      </c>
      <c r="B71" s="161" t="str">
        <f t="shared" si="11"/>
        <v>O.K.</v>
      </c>
      <c r="C71" s="144" t="s">
        <v>3099</v>
      </c>
      <c r="D71" s="150"/>
      <c r="E71" s="87">
        <f t="shared" si="7"/>
        <v>0</v>
      </c>
      <c r="F71" s="87">
        <f t="shared" si="9"/>
        <v>0</v>
      </c>
      <c r="G71" s="87">
        <f>IF(ABS('PR-RAS'!D281-SUM('PR-RAS'!D834:D838))&gt;0.001,1,0)</f>
        <v>0</v>
      </c>
      <c r="H71" s="87">
        <f>IF(ABS('PR-RAS'!E281-SUM('PR-RAS'!E834:E838))&gt;0.001,1,0)</f>
        <v>0</v>
      </c>
      <c r="I71" s="87"/>
      <c r="J71" s="87"/>
      <c r="K71" s="87"/>
      <c r="L71" s="87"/>
      <c r="M71" s="87"/>
      <c r="N71" s="87"/>
      <c r="O71" s="87"/>
      <c r="P71" s="87"/>
    </row>
    <row r="72" spans="1:16" ht="15" customHeight="1" x14ac:dyDescent="0.2">
      <c r="A72" s="160">
        <v>47</v>
      </c>
      <c r="B72" s="161" t="str">
        <f t="shared" si="11"/>
        <v>O.K.</v>
      </c>
      <c r="C72" s="144" t="s">
        <v>3100</v>
      </c>
      <c r="D72" s="150"/>
      <c r="E72" s="87">
        <f t="shared" si="7"/>
        <v>0</v>
      </c>
      <c r="F72" s="87">
        <f t="shared" si="9"/>
        <v>0</v>
      </c>
      <c r="G72" s="87">
        <f>IF(ABS('PR-RAS'!D282-SUM('PR-RAS'!D839:D840))&gt;0.001,1,0)</f>
        <v>0</v>
      </c>
      <c r="H72" s="87">
        <f>IF(ABS('PR-RAS'!E282-SUM('PR-RAS'!E839:E840))&gt;0.001,1,0)</f>
        <v>0</v>
      </c>
      <c r="I72" s="87"/>
      <c r="J72" s="87"/>
      <c r="K72" s="87"/>
      <c r="L72" s="87"/>
      <c r="M72" s="87"/>
      <c r="N72" s="87"/>
      <c r="O72" s="87"/>
      <c r="P72" s="87"/>
    </row>
    <row r="73" spans="1:16" ht="15" customHeight="1" x14ac:dyDescent="0.2">
      <c r="A73" s="160">
        <v>48</v>
      </c>
      <c r="B73" s="161" t="str">
        <f t="shared" si="11"/>
        <v>O.K.</v>
      </c>
      <c r="C73" s="144" t="s">
        <v>3101</v>
      </c>
      <c r="D73" s="150"/>
      <c r="E73" s="87">
        <f t="shared" si="7"/>
        <v>0</v>
      </c>
      <c r="F73" s="87">
        <f t="shared" si="9"/>
        <v>0</v>
      </c>
      <c r="G73" s="87">
        <f>IF(ABS('PR-RAS'!D283-SUM('PR-RAS'!D841:D842))&gt;0.001,1,0)</f>
        <v>0</v>
      </c>
      <c r="H73" s="87">
        <f>IF(ABS('PR-RAS'!E283-SUM('PR-RAS'!E841:E842))&gt;0.001,1,0)</f>
        <v>0</v>
      </c>
      <c r="I73" s="87"/>
      <c r="J73" s="87"/>
      <c r="K73" s="87"/>
      <c r="L73" s="87"/>
      <c r="M73" s="87"/>
      <c r="N73" s="87"/>
      <c r="O73" s="87"/>
      <c r="P73" s="87"/>
    </row>
    <row r="74" spans="1:16" ht="15" customHeight="1" x14ac:dyDescent="0.2">
      <c r="A74" s="160">
        <v>244</v>
      </c>
      <c r="B74" s="161" t="str">
        <f t="shared" si="11"/>
        <v>O.K.</v>
      </c>
      <c r="C74" s="144" t="s">
        <v>3102</v>
      </c>
      <c r="D74" s="150"/>
      <c r="E74" s="87">
        <f t="shared" si="7"/>
        <v>0</v>
      </c>
      <c r="F74" s="87">
        <f t="shared" si="9"/>
        <v>0</v>
      </c>
      <c r="G74" s="87">
        <f>IF(ABS('PR-RAS'!D284-SUM('PR-RAS'!D843:D845))&gt;0.001,1,0)</f>
        <v>0</v>
      </c>
      <c r="H74" s="87">
        <f>IF(ABS('PR-RAS'!E284-SUM('PR-RAS'!E843:E845))&gt;0.001,1,0)</f>
        <v>0</v>
      </c>
      <c r="I74" s="87"/>
      <c r="J74" s="87"/>
      <c r="K74" s="87"/>
      <c r="L74" s="87"/>
      <c r="M74" s="87"/>
      <c r="N74" s="87"/>
      <c r="O74" s="87"/>
      <c r="P74" s="87"/>
    </row>
    <row r="75" spans="1:16" ht="15" customHeight="1" x14ac:dyDescent="0.2">
      <c r="A75" s="160">
        <v>49</v>
      </c>
      <c r="B75" s="161" t="str">
        <f t="shared" si="11"/>
        <v>O.K.</v>
      </c>
      <c r="C75" s="147" t="s">
        <v>3103</v>
      </c>
      <c r="D75" s="150"/>
      <c r="E75" s="87">
        <f t="shared" si="7"/>
        <v>0</v>
      </c>
      <c r="F75" s="87">
        <f t="shared" si="9"/>
        <v>0</v>
      </c>
      <c r="G75" s="87">
        <f>IF(ROUND('PR-RAS'!D846,2)&gt;ROUND('PR-RAS'!D428,2),1,0)</f>
        <v>0</v>
      </c>
      <c r="H75" s="87">
        <f>IF(ROUND('PR-RAS'!E846,2)&gt;ROUND('PR-RAS'!E428,2),1,0)</f>
        <v>0</v>
      </c>
      <c r="I75" s="87"/>
      <c r="J75" s="87"/>
      <c r="K75" s="87"/>
      <c r="L75" s="87"/>
      <c r="M75" s="87"/>
      <c r="N75" s="87"/>
      <c r="O75" s="87"/>
      <c r="P75" s="87"/>
    </row>
    <row r="76" spans="1:16" ht="15" customHeight="1" x14ac:dyDescent="0.2">
      <c r="A76" s="160">
        <v>50</v>
      </c>
      <c r="B76" s="161" t="str">
        <f t="shared" si="11"/>
        <v>O.K.</v>
      </c>
      <c r="C76" s="147" t="s">
        <v>3104</v>
      </c>
      <c r="D76" s="150"/>
      <c r="E76" s="87">
        <f t="shared" si="7"/>
        <v>0</v>
      </c>
      <c r="F76" s="87">
        <f t="shared" si="9"/>
        <v>0</v>
      </c>
      <c r="G76" s="87">
        <f>IF(ROUND('PR-RAS'!D847,2)&gt;ROUND('PR-RAS'!D431,2),1,0)</f>
        <v>0</v>
      </c>
      <c r="H76" s="87">
        <f>IF(ROUND('PR-RAS'!E847,2)&gt;ROUND('PR-RAS'!E431,2),1,0)</f>
        <v>0</v>
      </c>
      <c r="I76" s="87"/>
      <c r="J76" s="87"/>
      <c r="K76" s="87"/>
      <c r="L76" s="87"/>
      <c r="M76" s="87"/>
      <c r="N76" s="87"/>
      <c r="O76" s="87"/>
      <c r="P76" s="87"/>
    </row>
    <row r="77" spans="1:16" ht="15" customHeight="1" x14ac:dyDescent="0.2">
      <c r="A77" s="160">
        <v>51</v>
      </c>
      <c r="B77" s="161" t="str">
        <f t="shared" si="11"/>
        <v>O.K.</v>
      </c>
      <c r="C77" s="147" t="s">
        <v>3105</v>
      </c>
      <c r="D77" s="150"/>
      <c r="E77" s="87">
        <f t="shared" si="7"/>
        <v>0</v>
      </c>
      <c r="F77" s="87">
        <f t="shared" si="9"/>
        <v>0</v>
      </c>
      <c r="G77" s="87">
        <f>IF(ROUND('PR-RAS'!D848,2)&gt;ROUND('PR-RAS'!D432,2),1,0)</f>
        <v>0</v>
      </c>
      <c r="H77" s="87">
        <f>IF(ROUND('PR-RAS'!E848,2)&gt;ROUND('PR-RAS'!E432,2),1,0)</f>
        <v>0</v>
      </c>
      <c r="I77" s="87"/>
      <c r="J77" s="87"/>
      <c r="K77" s="87"/>
      <c r="L77" s="87"/>
      <c r="M77" s="87"/>
      <c r="N77" s="87"/>
      <c r="O77" s="87"/>
      <c r="P77" s="87"/>
    </row>
    <row r="78" spans="1:16" ht="15" customHeight="1" x14ac:dyDescent="0.2">
      <c r="A78" s="160">
        <v>52</v>
      </c>
      <c r="B78" s="161" t="str">
        <f t="shared" si="11"/>
        <v>O.K.</v>
      </c>
      <c r="C78" s="147" t="s">
        <v>3106</v>
      </c>
      <c r="D78" s="150"/>
      <c r="E78" s="87">
        <f t="shared" si="7"/>
        <v>0</v>
      </c>
      <c r="F78" s="87">
        <f t="shared" si="9"/>
        <v>0</v>
      </c>
      <c r="G78" s="87">
        <f>IF(ROUND('PR-RAS'!D849,2)&gt;ROUND('PR-RAS'!D433,2),1,0)</f>
        <v>0</v>
      </c>
      <c r="H78" s="87">
        <f>IF(ROUND('PR-RAS'!E849,2)&gt;ROUND('PR-RAS'!E433,2),1,0)</f>
        <v>0</v>
      </c>
      <c r="I78" s="87"/>
      <c r="J78" s="87"/>
      <c r="K78" s="87"/>
      <c r="L78" s="87"/>
      <c r="M78" s="87"/>
      <c r="N78" s="87"/>
      <c r="O78" s="87"/>
      <c r="P78" s="87"/>
    </row>
    <row r="79" spans="1:16" ht="15" customHeight="1" x14ac:dyDescent="0.2">
      <c r="A79" s="160">
        <v>53</v>
      </c>
      <c r="B79" s="161" t="str">
        <f t="shared" si="11"/>
        <v>O.K.</v>
      </c>
      <c r="C79" s="147" t="s">
        <v>3107</v>
      </c>
      <c r="D79" s="150"/>
      <c r="E79" s="87">
        <f t="shared" si="7"/>
        <v>0</v>
      </c>
      <c r="F79" s="87">
        <f t="shared" si="9"/>
        <v>0</v>
      </c>
      <c r="G79" s="87">
        <f>IF(ABS('PR-RAS'!D434-SUM('PR-RAS'!D850:D851))&gt;0.001,1,0)</f>
        <v>0</v>
      </c>
      <c r="H79" s="87">
        <f>IF(ABS('PR-RAS'!E434-SUM('PR-RAS'!E850:E851))&gt;0.001,1,0)</f>
        <v>0</v>
      </c>
      <c r="I79" s="87"/>
      <c r="J79" s="87"/>
      <c r="K79" s="87"/>
      <c r="L79" s="87"/>
      <c r="M79" s="87"/>
      <c r="N79" s="87"/>
      <c r="O79" s="87"/>
      <c r="P79" s="87"/>
    </row>
    <row r="80" spans="1:16" ht="15" customHeight="1" x14ac:dyDescent="0.2">
      <c r="A80" s="160">
        <v>54</v>
      </c>
      <c r="B80" s="161" t="str">
        <f t="shared" si="11"/>
        <v>O.K.</v>
      </c>
      <c r="C80" s="147" t="s">
        <v>3108</v>
      </c>
      <c r="D80" s="150"/>
      <c r="E80" s="87">
        <f t="shared" si="7"/>
        <v>0</v>
      </c>
      <c r="F80" s="87">
        <f t="shared" si="9"/>
        <v>0</v>
      </c>
      <c r="G80" s="87">
        <f>IF(ROUND('PR-RAS'!D852,2)&gt;ROUND('PR-RAS'!D436,2),1,0)</f>
        <v>0</v>
      </c>
      <c r="H80" s="87">
        <f>IF(ROUND('PR-RAS'!E852,2)&gt;ROUND('PR-RAS'!E436,2),1,0)</f>
        <v>0</v>
      </c>
      <c r="I80" s="87"/>
      <c r="J80" s="87"/>
      <c r="K80" s="87"/>
      <c r="L80" s="87"/>
      <c r="M80" s="87"/>
      <c r="N80" s="87"/>
      <c r="O80" s="87"/>
      <c r="P80" s="87"/>
    </row>
    <row r="81" spans="1:16" ht="15" customHeight="1" x14ac:dyDescent="0.2">
      <c r="A81" s="160">
        <v>55</v>
      </c>
      <c r="B81" s="161" t="str">
        <f t="shared" si="11"/>
        <v>O.K.</v>
      </c>
      <c r="C81" s="147" t="s">
        <v>3109</v>
      </c>
      <c r="D81" s="150"/>
      <c r="E81" s="87">
        <f t="shared" si="7"/>
        <v>0</v>
      </c>
      <c r="F81" s="87">
        <f t="shared" si="9"/>
        <v>0</v>
      </c>
      <c r="G81" s="87">
        <f>IF(ROUND('PR-RAS'!D853,2)&gt;ROUND('PR-RAS'!D437,2),1,0)</f>
        <v>0</v>
      </c>
      <c r="H81" s="87">
        <f>IF(ROUND('PR-RAS'!E853,2)&gt;ROUND('PR-RAS'!E437,2),1,0)</f>
        <v>0</v>
      </c>
      <c r="I81" s="87"/>
      <c r="J81" s="87"/>
      <c r="K81" s="87"/>
      <c r="L81" s="87"/>
      <c r="M81" s="87"/>
      <c r="N81" s="87"/>
      <c r="O81" s="87"/>
      <c r="P81" s="87"/>
    </row>
    <row r="82" spans="1:16" ht="15" customHeight="1" x14ac:dyDescent="0.2">
      <c r="A82" s="160">
        <v>56</v>
      </c>
      <c r="B82" s="161" t="str">
        <f t="shared" si="11"/>
        <v>O.K.</v>
      </c>
      <c r="C82" s="147" t="s">
        <v>3110</v>
      </c>
      <c r="D82" s="150"/>
      <c r="E82" s="87">
        <f t="shared" si="7"/>
        <v>0</v>
      </c>
      <c r="F82" s="87">
        <f t="shared" si="9"/>
        <v>0</v>
      </c>
      <c r="G82" s="87">
        <f>IF(ROUND('PR-RAS'!D854,2)&gt;ROUND('PR-RAS'!D438,2),1,0)</f>
        <v>0</v>
      </c>
      <c r="H82" s="87">
        <f>IF(ROUND('PR-RAS'!E854,2)&gt;ROUND('PR-RAS'!E438,2),1,0)</f>
        <v>0</v>
      </c>
      <c r="I82" s="87"/>
      <c r="J82" s="87"/>
      <c r="K82" s="87"/>
      <c r="L82" s="87"/>
      <c r="M82" s="87"/>
      <c r="N82" s="87"/>
      <c r="O82" s="87"/>
      <c r="P82" s="87"/>
    </row>
    <row r="83" spans="1:16" ht="15" customHeight="1" x14ac:dyDescent="0.2">
      <c r="A83" s="160">
        <v>57</v>
      </c>
      <c r="B83" s="161" t="str">
        <f t="shared" si="11"/>
        <v>O.K.</v>
      </c>
      <c r="C83" s="147" t="s">
        <v>3111</v>
      </c>
      <c r="D83" s="150"/>
      <c r="E83" s="87">
        <f t="shared" si="7"/>
        <v>0</v>
      </c>
      <c r="F83" s="87">
        <f t="shared" si="9"/>
        <v>0</v>
      </c>
      <c r="G83" s="87">
        <f>IF(ABS('PR-RAS'!D443-SUM('PR-RAS'!D855:D856))&gt;0.001,1,0)</f>
        <v>0</v>
      </c>
      <c r="H83" s="87">
        <f>IF(ABS('PR-RAS'!E443-SUM('PR-RAS'!E855:E856))&gt;0.001,1,0)</f>
        <v>0</v>
      </c>
      <c r="I83" s="87"/>
      <c r="J83" s="87"/>
      <c r="K83" s="87"/>
      <c r="L83" s="87"/>
      <c r="M83" s="87"/>
      <c r="N83" s="87"/>
      <c r="O83" s="87"/>
      <c r="P83" s="87"/>
    </row>
    <row r="84" spans="1:16" ht="15" customHeight="1" x14ac:dyDescent="0.2">
      <c r="A84" s="160">
        <v>58</v>
      </c>
      <c r="B84" s="161" t="str">
        <f t="shared" si="11"/>
        <v>O.K.</v>
      </c>
      <c r="C84" s="147" t="s">
        <v>3112</v>
      </c>
      <c r="D84" s="150"/>
      <c r="E84" s="87">
        <f t="shared" ref="E84:E147" si="12">MAX(G84:K84)</f>
        <v>0</v>
      </c>
      <c r="F84" s="87">
        <f t="shared" si="9"/>
        <v>0</v>
      </c>
      <c r="G84" s="87">
        <f>IF(ABS('PR-RAS'!D444-SUM('PR-RAS'!D857:D858))&gt;0.001,1,0)</f>
        <v>0</v>
      </c>
      <c r="H84" s="87">
        <f>IF(ABS('PR-RAS'!E444-SUM('PR-RAS'!E857:E858))&gt;0.001,1,0)</f>
        <v>0</v>
      </c>
      <c r="I84" s="87"/>
      <c r="J84" s="87"/>
      <c r="K84" s="87"/>
      <c r="L84" s="87"/>
      <c r="M84" s="87"/>
      <c r="N84" s="87"/>
      <c r="O84" s="87"/>
      <c r="P84" s="87"/>
    </row>
    <row r="85" spans="1:16" ht="15" customHeight="1" x14ac:dyDescent="0.2">
      <c r="A85" s="160">
        <v>59</v>
      </c>
      <c r="B85" s="161" t="str">
        <f t="shared" si="11"/>
        <v>O.K.</v>
      </c>
      <c r="C85" s="144" t="s">
        <v>3113</v>
      </c>
      <c r="D85" s="150"/>
      <c r="E85" s="87">
        <f t="shared" si="12"/>
        <v>0</v>
      </c>
      <c r="F85" s="87">
        <f t="shared" ref="F85:F148" si="13">MAX(L85:O85)</f>
        <v>0</v>
      </c>
      <c r="G85" s="87">
        <f>IF(ABS('PR-RAS'!D448-SUM('PR-RAS'!D859:D860))&gt;0.001,1,0)</f>
        <v>0</v>
      </c>
      <c r="H85" s="87">
        <f>IF(ABS('PR-RAS'!E448-SUM('PR-RAS'!E859:E860))&gt;0.001,1,0)</f>
        <v>0</v>
      </c>
      <c r="I85" s="87"/>
      <c r="J85" s="87"/>
      <c r="K85" s="87"/>
      <c r="L85" s="87"/>
      <c r="M85" s="87"/>
      <c r="N85" s="87"/>
      <c r="O85" s="87"/>
      <c r="P85" s="87"/>
    </row>
    <row r="86" spans="1:16" ht="15" customHeight="1" x14ac:dyDescent="0.2">
      <c r="A86" s="160">
        <v>60</v>
      </c>
      <c r="B86" s="161" t="str">
        <f t="shared" si="11"/>
        <v>O.K.</v>
      </c>
      <c r="C86" s="147" t="s">
        <v>3114</v>
      </c>
      <c r="D86" s="150"/>
      <c r="E86" s="87">
        <f t="shared" si="12"/>
        <v>0</v>
      </c>
      <c r="F86" s="87">
        <f t="shared" si="13"/>
        <v>0</v>
      </c>
      <c r="G86" s="87">
        <f>IF(ABS('PR-RAS'!D449-SUM('PR-RAS'!D861:D862))&gt;0.001,1,0)</f>
        <v>0</v>
      </c>
      <c r="H86" s="87">
        <f>IF(ABS('PR-RAS'!E449-SUM('PR-RAS'!E861:E862))&gt;0.001,1,0)</f>
        <v>0</v>
      </c>
      <c r="I86" s="87"/>
      <c r="J86" s="87"/>
      <c r="K86" s="87"/>
      <c r="L86" s="87"/>
      <c r="M86" s="87"/>
      <c r="N86" s="87"/>
      <c r="O86" s="87"/>
      <c r="P86" s="87"/>
    </row>
    <row r="87" spans="1:16" ht="15" customHeight="1" x14ac:dyDescent="0.2">
      <c r="A87" s="160">
        <v>61</v>
      </c>
      <c r="B87" s="161" t="str">
        <f t="shared" si="11"/>
        <v>O.K.</v>
      </c>
      <c r="C87" s="147" t="s">
        <v>3115</v>
      </c>
      <c r="D87" s="150"/>
      <c r="E87" s="87">
        <f t="shared" si="12"/>
        <v>0</v>
      </c>
      <c r="F87" s="87">
        <f t="shared" si="13"/>
        <v>0</v>
      </c>
      <c r="G87" s="87">
        <f>IF(ABS('PR-RAS'!D450-SUM('PR-RAS'!D863:D864))&gt;0.001,1,0)</f>
        <v>0</v>
      </c>
      <c r="H87" s="87">
        <f>IF(ABS('PR-RAS'!E450-SUM('PR-RAS'!E863:E864))&gt;0.001,1,0)</f>
        <v>0</v>
      </c>
      <c r="I87" s="87"/>
      <c r="J87" s="87"/>
      <c r="K87" s="87"/>
      <c r="L87" s="87"/>
      <c r="M87" s="87"/>
      <c r="N87" s="87"/>
      <c r="O87" s="87"/>
      <c r="P87" s="87"/>
    </row>
    <row r="88" spans="1:16" ht="15" customHeight="1" x14ac:dyDescent="0.2">
      <c r="A88" s="160">
        <v>62</v>
      </c>
      <c r="B88" s="161" t="str">
        <f t="shared" si="11"/>
        <v>O.K.</v>
      </c>
      <c r="C88" s="147" t="s">
        <v>3116</v>
      </c>
      <c r="D88" s="150"/>
      <c r="E88" s="87">
        <f t="shared" si="12"/>
        <v>0</v>
      </c>
      <c r="F88" s="87">
        <f t="shared" si="13"/>
        <v>0</v>
      </c>
      <c r="G88" s="87">
        <f>IF(ABS('PR-RAS'!D451-SUM('PR-RAS'!D865:D866))&gt;0.001,1,0)</f>
        <v>0</v>
      </c>
      <c r="H88" s="87">
        <f>IF(ABS('PR-RAS'!E451-SUM('PR-RAS'!E865:E866))&gt;0.001,1,0)</f>
        <v>0</v>
      </c>
      <c r="I88" s="87"/>
      <c r="J88" s="87"/>
      <c r="K88" s="87"/>
      <c r="L88" s="87"/>
      <c r="M88" s="87"/>
      <c r="N88" s="87"/>
      <c r="O88" s="87"/>
      <c r="P88" s="87"/>
    </row>
    <row r="89" spans="1:16" ht="15" customHeight="1" x14ac:dyDescent="0.2">
      <c r="A89" s="160">
        <v>63</v>
      </c>
      <c r="B89" s="161" t="str">
        <f t="shared" si="11"/>
        <v>O.K.</v>
      </c>
      <c r="C89" s="147" t="s">
        <v>3117</v>
      </c>
      <c r="D89" s="150"/>
      <c r="E89" s="87">
        <f t="shared" si="12"/>
        <v>0</v>
      </c>
      <c r="F89" s="87">
        <f t="shared" si="13"/>
        <v>0</v>
      </c>
      <c r="G89" s="87">
        <f>IF(ABS('PR-RAS'!D452-SUM('PR-RAS'!D867:D868))&gt;0.001,1,0)</f>
        <v>0</v>
      </c>
      <c r="H89" s="87">
        <f>IF(ABS('PR-RAS'!E452-SUM('PR-RAS'!E867:E868))&gt;0.001,1,0)</f>
        <v>0</v>
      </c>
      <c r="I89" s="87"/>
      <c r="J89" s="87"/>
      <c r="K89" s="87"/>
      <c r="L89" s="87"/>
      <c r="M89" s="87"/>
      <c r="N89" s="87"/>
      <c r="O89" s="87"/>
      <c r="P89" s="87"/>
    </row>
    <row r="90" spans="1:16" ht="15" customHeight="1" x14ac:dyDescent="0.2">
      <c r="A90" s="160">
        <v>64</v>
      </c>
      <c r="B90" s="161" t="str">
        <f t="shared" si="11"/>
        <v>O.K.</v>
      </c>
      <c r="C90" s="147" t="s">
        <v>3118</v>
      </c>
      <c r="D90" s="150"/>
      <c r="E90" s="87">
        <f t="shared" si="12"/>
        <v>0</v>
      </c>
      <c r="F90" s="87">
        <f t="shared" si="13"/>
        <v>0</v>
      </c>
      <c r="G90" s="87">
        <f>IF(ABS('PR-RAS'!D453-SUM('PR-RAS'!D869:D870))&gt;0.001,1,0)</f>
        <v>0</v>
      </c>
      <c r="H90" s="87">
        <f>IF(ABS('PR-RAS'!E453-SUM('PR-RAS'!E869:E870))&gt;0.001,1,0)</f>
        <v>0</v>
      </c>
      <c r="I90" s="87"/>
      <c r="J90" s="87"/>
      <c r="K90" s="87"/>
      <c r="L90" s="87"/>
      <c r="M90" s="87"/>
      <c r="N90" s="87"/>
      <c r="O90" s="87"/>
      <c r="P90" s="87"/>
    </row>
    <row r="91" spans="1:16" ht="15" customHeight="1" x14ac:dyDescent="0.2">
      <c r="A91" s="160">
        <v>65</v>
      </c>
      <c r="B91" s="161" t="str">
        <f t="shared" si="11"/>
        <v>O.K.</v>
      </c>
      <c r="C91" s="147" t="s">
        <v>3119</v>
      </c>
      <c r="D91" s="150"/>
      <c r="E91" s="87">
        <f t="shared" si="12"/>
        <v>0</v>
      </c>
      <c r="F91" s="87">
        <f t="shared" si="13"/>
        <v>0</v>
      </c>
      <c r="G91" s="87">
        <f>IF(ABS('PR-RAS'!D454-SUM('PR-RAS'!D871:D872))&gt;0.001,1,0)</f>
        <v>0</v>
      </c>
      <c r="H91" s="87">
        <f>IF(ABS('PR-RAS'!E454-SUM('PR-RAS'!E871:E872))&gt;0.001,1,0)</f>
        <v>0</v>
      </c>
      <c r="I91" s="87"/>
      <c r="J91" s="87"/>
      <c r="K91" s="87"/>
      <c r="L91" s="87"/>
      <c r="M91" s="87"/>
      <c r="N91" s="87"/>
      <c r="O91" s="87"/>
      <c r="P91" s="87"/>
    </row>
    <row r="92" spans="1:16" ht="15" customHeight="1" x14ac:dyDescent="0.2">
      <c r="A92" s="160">
        <v>66</v>
      </c>
      <c r="B92" s="161" t="str">
        <f t="shared" si="11"/>
        <v>O.K.</v>
      </c>
      <c r="C92" s="144" t="s">
        <v>3120</v>
      </c>
      <c r="D92" s="150"/>
      <c r="E92" s="87">
        <f t="shared" si="12"/>
        <v>0</v>
      </c>
      <c r="F92" s="87">
        <f t="shared" si="13"/>
        <v>0</v>
      </c>
      <c r="G92" s="87">
        <f>IF(ROUND('PR-RAS'!D873,2)&gt;ROUND('PR-RAS'!D470,2),1,0)</f>
        <v>0</v>
      </c>
      <c r="H92" s="87">
        <f>IF(ROUND('PR-RAS'!E873,2)&gt;ROUND('PR-RAS'!E470,2),1,0)</f>
        <v>0</v>
      </c>
      <c r="I92" s="87"/>
      <c r="J92" s="87"/>
      <c r="K92" s="87"/>
      <c r="L92" s="87"/>
      <c r="M92" s="87"/>
      <c r="N92" s="87"/>
      <c r="O92" s="87"/>
      <c r="P92" s="87"/>
    </row>
    <row r="93" spans="1:16" ht="15" customHeight="1" x14ac:dyDescent="0.2">
      <c r="A93" s="160">
        <v>67</v>
      </c>
      <c r="B93" s="161" t="str">
        <f t="shared" si="11"/>
        <v>O.K.</v>
      </c>
      <c r="C93" s="144" t="s">
        <v>3121</v>
      </c>
      <c r="D93" s="150"/>
      <c r="E93" s="87">
        <f t="shared" si="12"/>
        <v>0</v>
      </c>
      <c r="F93" s="87">
        <f t="shared" si="13"/>
        <v>0</v>
      </c>
      <c r="G93" s="87">
        <f>IF(ROUND('PR-RAS'!D874,2)&gt;ROUND('PR-RAS'!D486,2),1,0)</f>
        <v>0</v>
      </c>
      <c r="H93" s="87">
        <f>IF(ROUND('PR-RAS'!E874,2)&gt;ROUND('PR-RAS'!E486,2),1,0)</f>
        <v>0</v>
      </c>
      <c r="I93" s="87"/>
      <c r="J93" s="87"/>
      <c r="K93" s="87"/>
      <c r="L93" s="87"/>
      <c r="M93" s="87"/>
      <c r="N93" s="87"/>
      <c r="O93" s="87"/>
      <c r="P93" s="87"/>
    </row>
    <row r="94" spans="1:16" ht="15" customHeight="1" x14ac:dyDescent="0.2">
      <c r="A94" s="160">
        <v>68</v>
      </c>
      <c r="B94" s="161" t="str">
        <f t="shared" ref="B94:B162" si="14">IF(E94=1,"Pogreška",IF(F94=1,"Provjera","O.K."))</f>
        <v>O.K.</v>
      </c>
      <c r="C94" s="144" t="s">
        <v>3122</v>
      </c>
      <c r="D94" s="150"/>
      <c r="E94" s="87">
        <f t="shared" si="12"/>
        <v>0</v>
      </c>
      <c r="F94" s="87">
        <f t="shared" si="13"/>
        <v>0</v>
      </c>
      <c r="G94" s="87">
        <f>IF(ROUND('PR-RAS'!D875,2)&gt;ROUND('PR-RAS'!D487,2),1,0)</f>
        <v>0</v>
      </c>
      <c r="H94" s="87">
        <f>IF(ROUND('PR-RAS'!E875,2)&gt;ROUND('PR-RAS'!E487,2),1,0)</f>
        <v>0</v>
      </c>
      <c r="I94" s="87"/>
      <c r="J94" s="87"/>
      <c r="K94" s="87"/>
      <c r="L94" s="87"/>
      <c r="M94" s="87"/>
      <c r="N94" s="87"/>
      <c r="O94" s="87"/>
      <c r="P94" s="87"/>
    </row>
    <row r="95" spans="1:16" ht="15" customHeight="1" x14ac:dyDescent="0.2">
      <c r="A95" s="160">
        <v>69</v>
      </c>
      <c r="B95" s="161" t="str">
        <f t="shared" si="14"/>
        <v>O.K.</v>
      </c>
      <c r="C95" s="144" t="s">
        <v>3123</v>
      </c>
      <c r="D95" s="150"/>
      <c r="E95" s="87">
        <f t="shared" si="12"/>
        <v>0</v>
      </c>
      <c r="F95" s="87">
        <f t="shared" si="13"/>
        <v>0</v>
      </c>
      <c r="G95" s="87">
        <f>IF(ROUND('PR-RAS'!D876,2)&gt;ROUND('PR-RAS'!D488,2),1,0)</f>
        <v>0</v>
      </c>
      <c r="H95" s="87">
        <f>IF(ROUND('PR-RAS'!E876,2)&gt;ROUND('PR-RAS'!E488,2),1,0)</f>
        <v>0</v>
      </c>
      <c r="I95" s="87"/>
      <c r="J95" s="87"/>
      <c r="K95" s="87"/>
      <c r="L95" s="87"/>
      <c r="M95" s="87"/>
      <c r="N95" s="87"/>
      <c r="O95" s="87"/>
      <c r="P95" s="87"/>
    </row>
    <row r="96" spans="1:16" ht="15" customHeight="1" x14ac:dyDescent="0.2">
      <c r="A96" s="160">
        <v>70</v>
      </c>
      <c r="B96" s="161" t="str">
        <f t="shared" si="14"/>
        <v>O.K.</v>
      </c>
      <c r="C96" s="144" t="s">
        <v>3124</v>
      </c>
      <c r="D96" s="150"/>
      <c r="E96" s="87">
        <f t="shared" si="12"/>
        <v>0</v>
      </c>
      <c r="F96" s="87">
        <f t="shared" si="13"/>
        <v>0</v>
      </c>
      <c r="G96" s="87">
        <f>IF(ROUND('PR-RAS'!D877,2)&gt;ROUND('PR-RAS'!D489,2),1,0)</f>
        <v>0</v>
      </c>
      <c r="H96" s="87">
        <f>IF(ROUND('PR-RAS'!E877,2)&gt;ROUND('PR-RAS'!E489,2),1,0)</f>
        <v>0</v>
      </c>
      <c r="I96" s="87"/>
      <c r="J96" s="87"/>
      <c r="K96" s="87"/>
      <c r="L96" s="87"/>
      <c r="M96" s="87"/>
      <c r="N96" s="87"/>
      <c r="O96" s="87"/>
      <c r="P96" s="87"/>
    </row>
    <row r="97" spans="1:16" ht="15" customHeight="1" x14ac:dyDescent="0.2">
      <c r="A97" s="160">
        <v>71</v>
      </c>
      <c r="B97" s="161" t="str">
        <f t="shared" si="14"/>
        <v>O.K.</v>
      </c>
      <c r="C97" s="144" t="s">
        <v>3125</v>
      </c>
      <c r="D97" s="150"/>
      <c r="E97" s="87">
        <f t="shared" si="12"/>
        <v>0</v>
      </c>
      <c r="F97" s="87">
        <f t="shared" si="13"/>
        <v>0</v>
      </c>
      <c r="G97" s="87">
        <f>IF(ROUND(SUM('PR-RAS'!D878:D880),2)&gt;ROUND('PR-RAS'!D491,2),1,0)</f>
        <v>0</v>
      </c>
      <c r="H97" s="87">
        <f>IF(ROUND(SUM('PR-RAS'!E878:E880),2)&gt;ROUND('PR-RAS'!E491,2),1,0)</f>
        <v>0</v>
      </c>
      <c r="I97" s="87"/>
      <c r="J97" s="87"/>
      <c r="K97" s="87"/>
      <c r="L97" s="87"/>
      <c r="M97" s="87"/>
      <c r="N97" s="87"/>
      <c r="O97" s="87"/>
      <c r="P97" s="87"/>
    </row>
    <row r="98" spans="1:16" ht="15" customHeight="1" x14ac:dyDescent="0.2">
      <c r="A98" s="160">
        <v>72</v>
      </c>
      <c r="B98" s="161" t="str">
        <f t="shared" si="14"/>
        <v>O.K.</v>
      </c>
      <c r="C98" s="144" t="s">
        <v>3126</v>
      </c>
      <c r="D98" s="150"/>
      <c r="E98" s="87">
        <f t="shared" si="12"/>
        <v>0</v>
      </c>
      <c r="F98" s="87">
        <f t="shared" si="13"/>
        <v>0</v>
      </c>
      <c r="G98" s="87">
        <f>IF(ROUND('PR-RAS'!D881,2)&gt;ROUND('PR-RAS'!D492,2),1,0)</f>
        <v>0</v>
      </c>
      <c r="H98" s="87">
        <f>IF(ROUND('PR-RAS'!E881,2)&gt;ROUND('PR-RAS'!E492,2),1,0)</f>
        <v>0</v>
      </c>
      <c r="I98" s="87"/>
      <c r="J98" s="87"/>
      <c r="K98" s="87"/>
      <c r="L98" s="87"/>
      <c r="M98" s="87"/>
      <c r="N98" s="87"/>
      <c r="O98" s="87"/>
      <c r="P98" s="87"/>
    </row>
    <row r="99" spans="1:16" ht="15" customHeight="1" x14ac:dyDescent="0.2">
      <c r="A99" s="160">
        <v>73</v>
      </c>
      <c r="B99" s="161" t="str">
        <f t="shared" si="14"/>
        <v>O.K.</v>
      </c>
      <c r="C99" s="144" t="s">
        <v>3127</v>
      </c>
      <c r="D99" s="150"/>
      <c r="E99" s="87">
        <f t="shared" si="12"/>
        <v>0</v>
      </c>
      <c r="F99" s="87">
        <f t="shared" si="13"/>
        <v>0</v>
      </c>
      <c r="G99" s="87">
        <f>IF(ROUND(SUM('PR-RAS'!D882:D883),2)&gt;ROUND('PR-RAS'!D493,2),1,0)</f>
        <v>0</v>
      </c>
      <c r="H99" s="87">
        <f>IF(ROUND(SUM('PR-RAS'!E882:E883),2)&gt;ROUND('PR-RAS'!E493,2),1,0)</f>
        <v>0</v>
      </c>
      <c r="I99" s="87"/>
      <c r="J99" s="87"/>
      <c r="K99" s="87"/>
      <c r="L99" s="87"/>
      <c r="M99" s="87"/>
      <c r="N99" s="87"/>
      <c r="O99" s="87"/>
      <c r="P99" s="87"/>
    </row>
    <row r="100" spans="1:16" ht="15" customHeight="1" x14ac:dyDescent="0.2">
      <c r="A100" s="160">
        <v>74</v>
      </c>
      <c r="B100" s="161" t="str">
        <f t="shared" si="14"/>
        <v>O.K.</v>
      </c>
      <c r="C100" s="144" t="s">
        <v>3128</v>
      </c>
      <c r="D100" s="150"/>
      <c r="E100" s="87">
        <f t="shared" si="12"/>
        <v>0</v>
      </c>
      <c r="F100" s="87">
        <f t="shared" si="13"/>
        <v>0</v>
      </c>
      <c r="G100" s="87">
        <f>IF(ROUND('PR-RAS'!D884,2)&gt;ROUND('PR-RAS'!D494,2),1,0)</f>
        <v>0</v>
      </c>
      <c r="H100" s="87">
        <f>IF(ROUND('PR-RAS'!E884,2)&gt;ROUND('PR-RAS'!E494,2),1,0)</f>
        <v>0</v>
      </c>
      <c r="I100" s="87"/>
      <c r="J100" s="87"/>
      <c r="K100" s="87"/>
      <c r="L100" s="87"/>
      <c r="M100" s="87"/>
      <c r="N100" s="87"/>
      <c r="O100" s="87"/>
      <c r="P100" s="87"/>
    </row>
    <row r="101" spans="1:16" ht="15" customHeight="1" x14ac:dyDescent="0.2">
      <c r="A101" s="160">
        <v>75</v>
      </c>
      <c r="B101" s="161" t="str">
        <f t="shared" si="14"/>
        <v>O.K.</v>
      </c>
      <c r="C101" s="144" t="s">
        <v>3129</v>
      </c>
      <c r="D101" s="150"/>
      <c r="E101" s="87">
        <f t="shared" si="12"/>
        <v>0</v>
      </c>
      <c r="F101" s="87">
        <f t="shared" si="13"/>
        <v>0</v>
      </c>
      <c r="G101" s="87">
        <f>IF(ROUND(SUM('PR-RAS'!D885:D887),2)&gt;ROUND('PR-RAS'!D496,2),1,0)</f>
        <v>0</v>
      </c>
      <c r="H101" s="87">
        <f>IF(ROUND(SUM('PR-RAS'!E885:E887),2)&gt;ROUND('PR-RAS'!E496,2),1,0)</f>
        <v>0</v>
      </c>
      <c r="I101" s="87"/>
      <c r="J101" s="87"/>
      <c r="K101" s="87"/>
      <c r="L101" s="87"/>
      <c r="M101" s="87"/>
      <c r="N101" s="87"/>
      <c r="O101" s="87"/>
      <c r="P101" s="87"/>
    </row>
    <row r="102" spans="1:16" ht="15" customHeight="1" x14ac:dyDescent="0.2">
      <c r="A102" s="160">
        <v>76</v>
      </c>
      <c r="B102" s="161" t="str">
        <f t="shared" si="14"/>
        <v>O.K.</v>
      </c>
      <c r="C102" s="144" t="s">
        <v>3130</v>
      </c>
      <c r="D102" s="150"/>
      <c r="E102" s="87">
        <f t="shared" si="12"/>
        <v>0</v>
      </c>
      <c r="F102" s="87">
        <f t="shared" si="13"/>
        <v>0</v>
      </c>
      <c r="G102" s="87">
        <f>IF(ROUND('PR-RAS'!D888,2)&gt;ROUND('PR-RAS'!D497,2),1,0)</f>
        <v>0</v>
      </c>
      <c r="H102" s="87">
        <f>IF(ROUND('PR-RAS'!E888,2)&gt;ROUND('PR-RAS'!E497,2),1,0)</f>
        <v>0</v>
      </c>
      <c r="I102" s="87"/>
      <c r="J102" s="87"/>
      <c r="K102" s="87"/>
      <c r="L102" s="87"/>
      <c r="M102" s="87"/>
      <c r="N102" s="87"/>
      <c r="O102" s="87"/>
      <c r="P102" s="87"/>
    </row>
    <row r="103" spans="1:16" ht="15" customHeight="1" x14ac:dyDescent="0.2">
      <c r="A103" s="160">
        <v>77</v>
      </c>
      <c r="B103" s="161" t="str">
        <f t="shared" si="14"/>
        <v>O.K.</v>
      </c>
      <c r="C103" s="144" t="s">
        <v>3131</v>
      </c>
      <c r="D103" s="150"/>
      <c r="E103" s="87">
        <f t="shared" si="12"/>
        <v>0</v>
      </c>
      <c r="F103" s="87">
        <f t="shared" si="13"/>
        <v>0</v>
      </c>
      <c r="G103" s="87">
        <f>IF(ROUND(SUM('PR-RAS'!D889:D890),2)&gt;ROUND('PR-RAS'!D498,2),1,0)</f>
        <v>0</v>
      </c>
      <c r="H103" s="87">
        <f>IF(ROUND(SUM('PR-RAS'!E889:E890),2)&gt;ROUND('PR-RAS'!E498,2),1,0)</f>
        <v>0</v>
      </c>
      <c r="I103" s="87"/>
      <c r="J103" s="87"/>
      <c r="K103" s="87"/>
      <c r="L103" s="87"/>
      <c r="M103" s="87"/>
      <c r="N103" s="87"/>
      <c r="O103" s="87"/>
      <c r="P103" s="87"/>
    </row>
    <row r="104" spans="1:16" ht="15" customHeight="1" x14ac:dyDescent="0.2">
      <c r="A104" s="160">
        <v>78</v>
      </c>
      <c r="B104" s="161" t="str">
        <f t="shared" si="14"/>
        <v>O.K.</v>
      </c>
      <c r="C104" s="144" t="s">
        <v>3132</v>
      </c>
      <c r="D104" s="150"/>
      <c r="E104" s="87">
        <f t="shared" si="12"/>
        <v>0</v>
      </c>
      <c r="F104" s="87">
        <f t="shared" si="13"/>
        <v>0</v>
      </c>
      <c r="G104" s="87">
        <f>IF(ROUND(SUM('PR-RAS'!D891:D893),2)&gt;ROUND('PR-RAS'!D499,2),1,0)</f>
        <v>0</v>
      </c>
      <c r="H104" s="87">
        <f>IF(ROUND(SUM('PR-RAS'!E891:E893),2)&gt;ROUND('PR-RAS'!E499,2),1,0)</f>
        <v>0</v>
      </c>
      <c r="I104" s="87"/>
      <c r="J104" s="87"/>
      <c r="K104" s="87"/>
      <c r="L104" s="87"/>
      <c r="M104" s="87"/>
      <c r="N104" s="87"/>
      <c r="O104" s="87"/>
      <c r="P104" s="87"/>
    </row>
    <row r="105" spans="1:16" ht="15" customHeight="1" x14ac:dyDescent="0.2">
      <c r="A105" s="160">
        <v>79</v>
      </c>
      <c r="B105" s="161" t="str">
        <f t="shared" si="14"/>
        <v>O.K.</v>
      </c>
      <c r="C105" s="144" t="s">
        <v>3133</v>
      </c>
      <c r="D105" s="150"/>
      <c r="E105" s="87">
        <f t="shared" si="12"/>
        <v>0</v>
      </c>
      <c r="F105" s="87">
        <f t="shared" si="13"/>
        <v>0</v>
      </c>
      <c r="G105" s="87">
        <f>IF(ROUND('PR-RAS'!D894,2)&gt;ROUND('PR-RAS'!D500,2),1,0)</f>
        <v>0</v>
      </c>
      <c r="H105" s="87">
        <f>IF(ROUND('PR-RAS'!E894,2)&gt;ROUND('PR-RAS'!E500,2),1,0)</f>
        <v>0</v>
      </c>
      <c r="I105" s="87"/>
      <c r="J105" s="87"/>
      <c r="K105" s="87"/>
      <c r="L105" s="87"/>
      <c r="M105" s="87"/>
      <c r="N105" s="87"/>
      <c r="O105" s="87"/>
      <c r="P105" s="87"/>
    </row>
    <row r="106" spans="1:16" ht="15" customHeight="1" x14ac:dyDescent="0.2">
      <c r="A106" s="160">
        <v>80</v>
      </c>
      <c r="B106" s="161" t="str">
        <f t="shared" si="14"/>
        <v>O.K.</v>
      </c>
      <c r="C106" s="144" t="s">
        <v>3134</v>
      </c>
      <c r="D106" s="150"/>
      <c r="E106" s="87">
        <f t="shared" si="12"/>
        <v>0</v>
      </c>
      <c r="F106" s="87">
        <f t="shared" si="13"/>
        <v>0</v>
      </c>
      <c r="G106" s="87">
        <f>IF(ROUND(SUM('PR-RAS'!D895:D896),2)&gt;ROUND('PR-RAS'!D501,2),1,0)</f>
        <v>0</v>
      </c>
      <c r="H106" s="87">
        <f>IF(ROUND(SUM('PR-RAS'!E895:E896),2)&gt;ROUND('PR-RAS'!E501,2),1,0)</f>
        <v>0</v>
      </c>
      <c r="I106" s="87"/>
      <c r="J106" s="87"/>
      <c r="K106" s="87"/>
      <c r="L106" s="87"/>
      <c r="M106" s="87"/>
      <c r="N106" s="87"/>
      <c r="O106" s="87"/>
      <c r="P106" s="87"/>
    </row>
    <row r="107" spans="1:16" ht="15" customHeight="1" x14ac:dyDescent="0.2">
      <c r="A107" s="160">
        <v>81</v>
      </c>
      <c r="B107" s="161" t="str">
        <f t="shared" si="14"/>
        <v>O.K.</v>
      </c>
      <c r="C107" s="144" t="s">
        <v>3135</v>
      </c>
      <c r="D107" s="150"/>
      <c r="E107" s="87">
        <f t="shared" si="12"/>
        <v>0</v>
      </c>
      <c r="F107" s="87">
        <f t="shared" si="13"/>
        <v>0</v>
      </c>
      <c r="G107" s="87">
        <f>IF(ROUND('PR-RAS'!D897,2)&gt;ROUND('PR-RAS'!D503,2),1,0)</f>
        <v>0</v>
      </c>
      <c r="H107" s="87">
        <f>IF(ROUND('PR-RAS'!E897,2)&gt;ROUND('PR-RAS'!E503,2),1,0)</f>
        <v>0</v>
      </c>
      <c r="I107" s="87"/>
      <c r="J107" s="87"/>
      <c r="K107" s="87"/>
      <c r="L107" s="87"/>
      <c r="M107" s="87"/>
      <c r="N107" s="87"/>
      <c r="O107" s="87"/>
      <c r="P107" s="87"/>
    </row>
    <row r="108" spans="1:16" ht="15" customHeight="1" x14ac:dyDescent="0.2">
      <c r="A108" s="160">
        <v>82</v>
      </c>
      <c r="B108" s="161" t="str">
        <f t="shared" si="14"/>
        <v>O.K.</v>
      </c>
      <c r="C108" s="144" t="s">
        <v>3136</v>
      </c>
      <c r="D108" s="150"/>
      <c r="E108" s="87">
        <f t="shared" si="12"/>
        <v>0</v>
      </c>
      <c r="F108" s="87">
        <f t="shared" si="13"/>
        <v>0</v>
      </c>
      <c r="G108" s="87">
        <f>IF(ROUND('PR-RAS'!D898,2)&gt;ROUND('PR-RAS'!D504,2),1,0)</f>
        <v>0</v>
      </c>
      <c r="H108" s="87">
        <f>IF(ROUND('PR-RAS'!E898,2)&gt;ROUND('PR-RAS'!E504,2),1,0)</f>
        <v>0</v>
      </c>
      <c r="I108" s="87"/>
      <c r="J108" s="87"/>
      <c r="K108" s="87"/>
      <c r="L108" s="87"/>
      <c r="M108" s="87"/>
      <c r="N108" s="87"/>
      <c r="O108" s="87"/>
      <c r="P108" s="87"/>
    </row>
    <row r="109" spans="1:16" ht="15" customHeight="1" x14ac:dyDescent="0.2">
      <c r="A109" s="160">
        <v>83</v>
      </c>
      <c r="B109" s="161" t="str">
        <f t="shared" si="14"/>
        <v>O.K.</v>
      </c>
      <c r="C109" s="144" t="s">
        <v>3137</v>
      </c>
      <c r="D109" s="150"/>
      <c r="E109" s="87">
        <f t="shared" si="12"/>
        <v>0</v>
      </c>
      <c r="F109" s="87">
        <f t="shared" si="13"/>
        <v>0</v>
      </c>
      <c r="G109" s="87">
        <f>IF(ROUND('PR-RAS'!D899,2)&gt;ROUND('PR-RAS'!D505,2),1,0)</f>
        <v>0</v>
      </c>
      <c r="H109" s="87">
        <f>IF(ROUND('PR-RAS'!E899,2)&gt;ROUND('PR-RAS'!E505,2),1,0)</f>
        <v>0</v>
      </c>
      <c r="I109" s="87"/>
      <c r="J109" s="87"/>
      <c r="K109" s="87"/>
      <c r="L109" s="87"/>
      <c r="M109" s="87"/>
      <c r="N109" s="87"/>
      <c r="O109" s="87"/>
      <c r="P109" s="87"/>
    </row>
    <row r="110" spans="1:16" ht="15" customHeight="1" x14ac:dyDescent="0.2">
      <c r="A110" s="160">
        <v>84</v>
      </c>
      <c r="B110" s="161" t="str">
        <f t="shared" si="14"/>
        <v>O.K.</v>
      </c>
      <c r="C110" s="144" t="s">
        <v>3138</v>
      </c>
      <c r="D110" s="150"/>
      <c r="E110" s="87">
        <f t="shared" si="12"/>
        <v>0</v>
      </c>
      <c r="F110" s="87">
        <f t="shared" si="13"/>
        <v>0</v>
      </c>
      <c r="G110" s="87">
        <f>IF(ABS('PR-RAS'!D508-'PR-RAS'!D900-'PR-RAS'!D901)&gt;0.001,1,0)</f>
        <v>0</v>
      </c>
      <c r="H110" s="87">
        <f>IF(ABS('PR-RAS'!E508-'PR-RAS'!E900-'PR-RAS'!E901)&gt;0.001,1,0)</f>
        <v>0</v>
      </c>
      <c r="I110" s="87"/>
      <c r="J110" s="87"/>
      <c r="K110" s="87"/>
      <c r="L110" s="87"/>
      <c r="M110" s="87"/>
      <c r="N110" s="87"/>
      <c r="O110" s="87"/>
      <c r="P110" s="87"/>
    </row>
    <row r="111" spans="1:16" ht="15" customHeight="1" x14ac:dyDescent="0.2">
      <c r="A111" s="160">
        <v>85</v>
      </c>
      <c r="B111" s="161" t="str">
        <f t="shared" si="14"/>
        <v>O.K.</v>
      </c>
      <c r="C111" s="144" t="s">
        <v>3139</v>
      </c>
      <c r="D111" s="150"/>
      <c r="E111" s="87">
        <f t="shared" si="12"/>
        <v>0</v>
      </c>
      <c r="F111" s="87">
        <f t="shared" si="13"/>
        <v>0</v>
      </c>
      <c r="G111" s="87">
        <f>IF(ABS('PR-RAS'!D509-'PR-RAS'!D902-'PR-RAS'!D903)&gt;0.001,1,0)</f>
        <v>0</v>
      </c>
      <c r="H111" s="87">
        <f>IF(ABS('PR-RAS'!E509-'PR-RAS'!E902-'PR-RAS'!E903)&gt;0.001,1,0)</f>
        <v>0</v>
      </c>
      <c r="I111" s="87"/>
      <c r="J111" s="87"/>
      <c r="K111" s="87"/>
      <c r="L111" s="87"/>
      <c r="M111" s="87"/>
      <c r="N111" s="87"/>
      <c r="O111" s="87"/>
      <c r="P111" s="87"/>
    </row>
    <row r="112" spans="1:16" ht="15" customHeight="1" x14ac:dyDescent="0.2">
      <c r="A112" s="160">
        <v>86</v>
      </c>
      <c r="B112" s="161" t="str">
        <f t="shared" si="14"/>
        <v>O.K.</v>
      </c>
      <c r="C112" s="144" t="s">
        <v>3140</v>
      </c>
      <c r="D112" s="150"/>
      <c r="E112" s="87">
        <f t="shared" si="12"/>
        <v>0</v>
      </c>
      <c r="F112" s="87">
        <f t="shared" si="13"/>
        <v>0</v>
      </c>
      <c r="G112" s="87">
        <f>IF(ABS('PR-RAS'!D510-'PR-RAS'!D904-'PR-RAS'!D905)&gt;0.001,1,0)</f>
        <v>0</v>
      </c>
      <c r="H112" s="87">
        <f>IF(ABS('PR-RAS'!E510-'PR-RAS'!E904-'PR-RAS'!E905)&gt;0.001,1,0)</f>
        <v>0</v>
      </c>
      <c r="I112" s="87"/>
      <c r="J112" s="87"/>
      <c r="K112" s="87"/>
      <c r="L112" s="87"/>
      <c r="M112" s="87"/>
      <c r="N112" s="87"/>
      <c r="O112" s="87"/>
      <c r="P112" s="87"/>
    </row>
    <row r="113" spans="1:16" ht="15" customHeight="1" x14ac:dyDescent="0.2">
      <c r="A113" s="160">
        <v>87</v>
      </c>
      <c r="B113" s="161" t="str">
        <f t="shared" si="14"/>
        <v>O.K.</v>
      </c>
      <c r="C113" s="144" t="s">
        <v>3141</v>
      </c>
      <c r="D113" s="150"/>
      <c r="E113" s="87">
        <f t="shared" si="12"/>
        <v>0</v>
      </c>
      <c r="F113" s="87">
        <f t="shared" si="13"/>
        <v>0</v>
      </c>
      <c r="G113" s="87">
        <f>IF(ABS('PR-RAS'!D511-'PR-RAS'!D906-'PR-RAS'!D907)&gt;0.001,1,0)</f>
        <v>0</v>
      </c>
      <c r="H113" s="87">
        <f>IF(ABS('PR-RAS'!E511-'PR-RAS'!E906-'PR-RAS'!E907)&gt;0.001,1,0)</f>
        <v>0</v>
      </c>
      <c r="I113" s="87"/>
      <c r="J113" s="87"/>
      <c r="K113" s="87"/>
      <c r="L113" s="87"/>
      <c r="M113" s="87"/>
      <c r="N113" s="87"/>
      <c r="O113" s="87"/>
      <c r="P113" s="87"/>
    </row>
    <row r="114" spans="1:16" ht="15" customHeight="1" x14ac:dyDescent="0.2">
      <c r="A114" s="160">
        <v>88</v>
      </c>
      <c r="B114" s="161" t="str">
        <f t="shared" si="14"/>
        <v>O.K.</v>
      </c>
      <c r="C114" s="144" t="s">
        <v>3142</v>
      </c>
      <c r="D114" s="150"/>
      <c r="E114" s="87">
        <f t="shared" si="12"/>
        <v>0</v>
      </c>
      <c r="F114" s="87">
        <f t="shared" si="13"/>
        <v>0</v>
      </c>
      <c r="G114" s="87">
        <f>IF(ABS('PR-RAS'!D512-'PR-RAS'!D908-'PR-RAS'!D909)&gt;0.001,1,0)</f>
        <v>0</v>
      </c>
      <c r="H114" s="87">
        <f>IF(ABS('PR-RAS'!E512-'PR-RAS'!E908-'PR-RAS'!E909)&gt;0.001,1,0)</f>
        <v>0</v>
      </c>
      <c r="I114" s="87"/>
      <c r="J114" s="87"/>
      <c r="K114" s="87"/>
      <c r="L114" s="87"/>
      <c r="M114" s="87"/>
      <c r="N114" s="87"/>
      <c r="O114" s="87"/>
      <c r="P114" s="87"/>
    </row>
    <row r="115" spans="1:16" ht="15" customHeight="1" x14ac:dyDescent="0.2">
      <c r="A115" s="160">
        <v>89</v>
      </c>
      <c r="B115" s="161" t="str">
        <f t="shared" si="14"/>
        <v>O.K.</v>
      </c>
      <c r="C115" s="144" t="s">
        <v>3143</v>
      </c>
      <c r="D115" s="150"/>
      <c r="E115" s="87">
        <f t="shared" si="12"/>
        <v>0</v>
      </c>
      <c r="F115" s="87">
        <f t="shared" si="13"/>
        <v>0</v>
      </c>
      <c r="G115" s="87">
        <f>IF(ABS('PR-RAS'!D513-'PR-RAS'!D910-'PR-RAS'!D911)&gt;0.001,1,0)</f>
        <v>0</v>
      </c>
      <c r="H115" s="87">
        <f>IF(ABS('PR-RAS'!E513-'PR-RAS'!E910-'PR-RAS'!E911)&gt;0.001,1,0)</f>
        <v>0</v>
      </c>
      <c r="I115" s="87"/>
      <c r="J115" s="87"/>
      <c r="K115" s="87"/>
      <c r="L115" s="87"/>
      <c r="M115" s="87"/>
      <c r="N115" s="87"/>
      <c r="O115" s="87"/>
      <c r="P115" s="87"/>
    </row>
    <row r="116" spans="1:16" ht="15" customHeight="1" x14ac:dyDescent="0.2">
      <c r="A116" s="160">
        <v>90</v>
      </c>
      <c r="B116" s="161" t="str">
        <f t="shared" si="14"/>
        <v>O.K.</v>
      </c>
      <c r="C116" s="144" t="s">
        <v>3144</v>
      </c>
      <c r="D116" s="150"/>
      <c r="E116" s="87">
        <f t="shared" si="12"/>
        <v>0</v>
      </c>
      <c r="F116" s="87">
        <f t="shared" si="13"/>
        <v>0</v>
      </c>
      <c r="G116" s="87">
        <f>IF(ABS('PR-RAS'!D514-'PR-RAS'!D912-'PR-RAS'!D913)&gt;0.001,1,0)</f>
        <v>0</v>
      </c>
      <c r="H116" s="87">
        <f>IF(ABS('PR-RAS'!E514-'PR-RAS'!E912-'PR-RAS'!E913)&gt;0.001,1,0)</f>
        <v>0</v>
      </c>
      <c r="I116" s="87"/>
      <c r="J116" s="87"/>
      <c r="K116" s="87"/>
      <c r="L116" s="87"/>
      <c r="M116" s="87"/>
      <c r="N116" s="87"/>
      <c r="O116" s="87"/>
      <c r="P116" s="87"/>
    </row>
    <row r="117" spans="1:16" ht="15" customHeight="1" x14ac:dyDescent="0.2">
      <c r="A117" s="160">
        <v>91</v>
      </c>
      <c r="B117" s="161" t="str">
        <f t="shared" si="14"/>
        <v>O.K.</v>
      </c>
      <c r="C117" s="144" t="s">
        <v>3145</v>
      </c>
      <c r="D117" s="150"/>
      <c r="E117" s="87">
        <f t="shared" si="12"/>
        <v>0</v>
      </c>
      <c r="F117" s="87">
        <f t="shared" si="13"/>
        <v>0</v>
      </c>
      <c r="G117" s="87">
        <f>IF(ROUND('PR-RAS'!D914,2)&gt;ROUND('PR-RAS'!D526,2),1,0)</f>
        <v>0</v>
      </c>
      <c r="H117" s="87">
        <f>IF(ROUND('PR-RAS'!E914,2)&gt;ROUND('PR-RAS'!E526,2),1,0)</f>
        <v>0</v>
      </c>
      <c r="I117" s="87"/>
      <c r="J117" s="87"/>
      <c r="K117" s="87"/>
      <c r="L117" s="87"/>
      <c r="M117" s="87"/>
      <c r="N117" s="87"/>
      <c r="O117" s="87"/>
      <c r="P117" s="87"/>
    </row>
    <row r="118" spans="1:16" ht="15" customHeight="1" x14ac:dyDescent="0.2">
      <c r="A118" s="160">
        <v>92</v>
      </c>
      <c r="B118" s="161" t="str">
        <f t="shared" si="14"/>
        <v>O.K.</v>
      </c>
      <c r="C118" s="147" t="s">
        <v>3146</v>
      </c>
      <c r="D118" s="150"/>
      <c r="E118" s="87">
        <f t="shared" si="12"/>
        <v>0</v>
      </c>
      <c r="F118" s="87">
        <f t="shared" si="13"/>
        <v>0</v>
      </c>
      <c r="G118" s="87">
        <f>IF(ROUND('PR-RAS'!D915,2)&gt;ROUND('PR-RAS'!D536,2),1,0)</f>
        <v>0</v>
      </c>
      <c r="H118" s="87">
        <f>IF(ROUND('PR-RAS'!E915,2)&gt;ROUND('PR-RAS'!E536,2),1,0)</f>
        <v>0</v>
      </c>
      <c r="I118" s="87"/>
      <c r="J118" s="87"/>
      <c r="K118" s="87"/>
      <c r="L118" s="87"/>
      <c r="M118" s="87"/>
      <c r="N118" s="87"/>
      <c r="O118" s="87"/>
      <c r="P118" s="87"/>
    </row>
    <row r="119" spans="1:16" ht="15" customHeight="1" x14ac:dyDescent="0.2">
      <c r="A119" s="160">
        <v>93</v>
      </c>
      <c r="B119" s="161" t="str">
        <f t="shared" si="14"/>
        <v>O.K.</v>
      </c>
      <c r="C119" s="147" t="s">
        <v>3147</v>
      </c>
      <c r="D119" s="150"/>
      <c r="E119" s="87">
        <f t="shared" si="12"/>
        <v>0</v>
      </c>
      <c r="F119" s="87">
        <f t="shared" si="13"/>
        <v>0</v>
      </c>
      <c r="G119" s="87">
        <f>IF(ROUND('PR-RAS'!D916,2)&gt;ROUND('PR-RAS'!D539,2),1,0)</f>
        <v>0</v>
      </c>
      <c r="H119" s="87">
        <f>IF(ROUND('PR-RAS'!E916,2)&gt;ROUND('PR-RAS'!E539,2),1,0)</f>
        <v>0</v>
      </c>
      <c r="I119" s="87"/>
      <c r="J119" s="87"/>
      <c r="K119" s="87"/>
      <c r="L119" s="87"/>
      <c r="M119" s="87"/>
      <c r="N119" s="87"/>
      <c r="O119" s="87"/>
      <c r="P119" s="87"/>
    </row>
    <row r="120" spans="1:16" ht="15" customHeight="1" x14ac:dyDescent="0.2">
      <c r="A120" s="160">
        <v>94</v>
      </c>
      <c r="B120" s="161" t="str">
        <f t="shared" si="14"/>
        <v>O.K.</v>
      </c>
      <c r="C120" s="147" t="s">
        <v>3148</v>
      </c>
      <c r="D120" s="150"/>
      <c r="E120" s="87">
        <f t="shared" si="12"/>
        <v>0</v>
      </c>
      <c r="F120" s="87">
        <f t="shared" si="13"/>
        <v>0</v>
      </c>
      <c r="G120" s="87">
        <f>IF(ROUND('PR-RAS'!D917,2)&gt;ROUND('PR-RAS'!D540,2),1,0)</f>
        <v>0</v>
      </c>
      <c r="H120" s="87">
        <f>IF(ROUND('PR-RAS'!E917,2)&gt;ROUND('PR-RAS'!E540,2),1,0)</f>
        <v>0</v>
      </c>
      <c r="I120" s="87"/>
      <c r="J120" s="87"/>
      <c r="K120" s="87"/>
      <c r="L120" s="87"/>
      <c r="M120" s="87"/>
      <c r="N120" s="87"/>
      <c r="O120" s="87"/>
      <c r="P120" s="87"/>
    </row>
    <row r="121" spans="1:16" ht="15" customHeight="1" x14ac:dyDescent="0.2">
      <c r="A121" s="160">
        <v>95</v>
      </c>
      <c r="B121" s="161" t="str">
        <f t="shared" si="14"/>
        <v>O.K.</v>
      </c>
      <c r="C121" s="147" t="s">
        <v>3149</v>
      </c>
      <c r="D121" s="150"/>
      <c r="E121" s="87">
        <f t="shared" si="12"/>
        <v>0</v>
      </c>
      <c r="F121" s="87">
        <f t="shared" si="13"/>
        <v>0</v>
      </c>
      <c r="G121" s="87">
        <f>IF(ROUND('PR-RAS'!D918,2)&gt;ROUND('PR-RAS'!D541,2),1,0)</f>
        <v>0</v>
      </c>
      <c r="H121" s="87">
        <f>IF(ROUND('PR-RAS'!E918,2)&gt;ROUND('PR-RAS'!E541,2),1,0)</f>
        <v>0</v>
      </c>
      <c r="I121" s="87"/>
      <c r="J121" s="87"/>
      <c r="K121" s="87"/>
      <c r="L121" s="87"/>
      <c r="M121" s="87"/>
      <c r="N121" s="87"/>
      <c r="O121" s="87"/>
      <c r="P121" s="87"/>
    </row>
    <row r="122" spans="1:16" ht="15" customHeight="1" x14ac:dyDescent="0.2">
      <c r="A122" s="160">
        <v>96</v>
      </c>
      <c r="B122" s="161" t="str">
        <f t="shared" si="14"/>
        <v>O.K.</v>
      </c>
      <c r="C122" s="147" t="s">
        <v>3150</v>
      </c>
      <c r="D122" s="150"/>
      <c r="E122" s="87">
        <f t="shared" si="12"/>
        <v>0</v>
      </c>
      <c r="F122" s="87">
        <f t="shared" si="13"/>
        <v>0</v>
      </c>
      <c r="G122" s="87">
        <f>IF(ABS('PR-RAS'!D542-SUM('PR-RAS'!D919:D920))&gt;0.001,1,0)</f>
        <v>0</v>
      </c>
      <c r="H122" s="87">
        <f>IF(ABS('PR-RAS'!E542-SUM('PR-RAS'!E919:E920))&gt;0.001,1,0)</f>
        <v>0</v>
      </c>
      <c r="I122" s="87"/>
      <c r="J122" s="87"/>
      <c r="K122" s="87"/>
      <c r="L122" s="87"/>
      <c r="M122" s="87"/>
      <c r="N122" s="87"/>
      <c r="O122" s="87"/>
      <c r="P122" s="87"/>
    </row>
    <row r="123" spans="1:16" ht="15" customHeight="1" x14ac:dyDescent="0.2">
      <c r="A123" s="160">
        <v>97</v>
      </c>
      <c r="B123" s="161" t="str">
        <f t="shared" si="14"/>
        <v>O.K.</v>
      </c>
      <c r="C123" s="147" t="s">
        <v>3151</v>
      </c>
      <c r="D123" s="150"/>
      <c r="E123" s="87">
        <f t="shared" si="12"/>
        <v>0</v>
      </c>
      <c r="F123" s="87">
        <f t="shared" si="13"/>
        <v>0</v>
      </c>
      <c r="G123" s="87">
        <f>IF(ROUND(SUM('PR-RAS'!D921:D921),2)&gt;ROUND('PR-RAS'!D544,2),1,0)</f>
        <v>0</v>
      </c>
      <c r="H123" s="87">
        <f>IF(ROUND(SUM('PR-RAS'!E921:E921),2)&gt;ROUND('PR-RAS'!E544,2),1,0)</f>
        <v>0</v>
      </c>
      <c r="I123" s="87"/>
      <c r="J123" s="87"/>
      <c r="K123" s="87"/>
      <c r="L123" s="87"/>
      <c r="M123" s="87"/>
      <c r="N123" s="87"/>
      <c r="O123" s="87"/>
      <c r="P123" s="87"/>
    </row>
    <row r="124" spans="1:16" ht="15" customHeight="1" x14ac:dyDescent="0.2">
      <c r="A124" s="160">
        <v>98</v>
      </c>
      <c r="B124" s="161" t="str">
        <f t="shared" si="14"/>
        <v>O.K.</v>
      </c>
      <c r="C124" s="147" t="s">
        <v>3152</v>
      </c>
      <c r="D124" s="150"/>
      <c r="E124" s="87">
        <f t="shared" si="12"/>
        <v>0</v>
      </c>
      <c r="F124" s="87">
        <f t="shared" si="13"/>
        <v>0</v>
      </c>
      <c r="G124" s="87">
        <f>IF(ROUND(SUM('PR-RAS'!D922:D922),2)&gt;ROUND('PR-RAS'!D545,2),1,0)</f>
        <v>0</v>
      </c>
      <c r="H124" s="87">
        <f>IF(ROUND(SUM('PR-RAS'!E922:E922),2)&gt;ROUND('PR-RAS'!E545,2),1,0)</f>
        <v>0</v>
      </c>
      <c r="I124" s="87"/>
      <c r="J124" s="87"/>
      <c r="K124" s="87"/>
      <c r="L124" s="87"/>
      <c r="M124" s="87"/>
      <c r="N124" s="87"/>
      <c r="O124" s="87"/>
      <c r="P124" s="87"/>
    </row>
    <row r="125" spans="1:16" ht="15" customHeight="1" x14ac:dyDescent="0.2">
      <c r="A125" s="160">
        <v>99</v>
      </c>
      <c r="B125" s="161" t="str">
        <f t="shared" si="14"/>
        <v>O.K.</v>
      </c>
      <c r="C125" s="147" t="s">
        <v>3153</v>
      </c>
      <c r="D125" s="150"/>
      <c r="E125" s="87">
        <f t="shared" si="12"/>
        <v>0</v>
      </c>
      <c r="F125" s="87">
        <f t="shared" si="13"/>
        <v>0</v>
      </c>
      <c r="G125" s="87">
        <f>IF(ROUND(SUM('PR-RAS'!D923:D923),2)&gt;ROUND('PR-RAS'!D546,2),1,0)</f>
        <v>0</v>
      </c>
      <c r="H125" s="87">
        <f>IF(ROUND(SUM('PR-RAS'!E923:E923),2)&gt;ROUND('PR-RAS'!E546,2),1,0)</f>
        <v>0</v>
      </c>
      <c r="I125" s="87"/>
      <c r="J125" s="87"/>
      <c r="K125" s="87"/>
      <c r="L125" s="87"/>
      <c r="M125" s="87"/>
      <c r="N125" s="87"/>
      <c r="O125" s="87"/>
      <c r="P125" s="87"/>
    </row>
    <row r="126" spans="1:16" ht="15" customHeight="1" x14ac:dyDescent="0.2">
      <c r="A126" s="160">
        <v>100</v>
      </c>
      <c r="B126" s="161" t="str">
        <f t="shared" si="14"/>
        <v>O.K.</v>
      </c>
      <c r="C126" s="147" t="s">
        <v>3154</v>
      </c>
      <c r="D126" s="150"/>
      <c r="E126" s="87">
        <f t="shared" si="12"/>
        <v>0</v>
      </c>
      <c r="F126" s="87">
        <f t="shared" si="13"/>
        <v>0</v>
      </c>
      <c r="G126" s="87">
        <f>IF(ABS('PR-RAS'!D551-SUM('PR-RAS'!D924:D925))&gt;0.001,1,0)</f>
        <v>0</v>
      </c>
      <c r="H126" s="87">
        <f>IF(ABS('PR-RAS'!E551-SUM('PR-RAS'!E924:E925))&gt;0.001,1,0)</f>
        <v>0</v>
      </c>
      <c r="I126" s="87"/>
      <c r="J126" s="87"/>
      <c r="K126" s="87"/>
      <c r="L126" s="87"/>
      <c r="M126" s="87"/>
      <c r="N126" s="87"/>
      <c r="O126" s="87"/>
      <c r="P126" s="87"/>
    </row>
    <row r="127" spans="1:16" ht="15" customHeight="1" x14ac:dyDescent="0.2">
      <c r="A127" s="160">
        <v>101</v>
      </c>
      <c r="B127" s="161" t="str">
        <f t="shared" si="14"/>
        <v>O.K.</v>
      </c>
      <c r="C127" s="147" t="s">
        <v>3155</v>
      </c>
      <c r="D127" s="150"/>
      <c r="E127" s="87">
        <f t="shared" si="12"/>
        <v>0</v>
      </c>
      <c r="F127" s="87">
        <f t="shared" si="13"/>
        <v>0</v>
      </c>
      <c r="G127" s="87">
        <f>IF(ABS('PR-RAS'!D552-SUM('PR-RAS'!D926:D927))&gt;0.001,1,0)</f>
        <v>0</v>
      </c>
      <c r="H127" s="87">
        <f>IF(ABS('PR-RAS'!E552-SUM('PR-RAS'!E926:E927))&gt;0.001,1,0)</f>
        <v>0</v>
      </c>
      <c r="I127" s="87"/>
      <c r="J127" s="87"/>
      <c r="K127" s="87"/>
      <c r="L127" s="87"/>
      <c r="M127" s="87"/>
      <c r="N127" s="87"/>
      <c r="O127" s="87"/>
      <c r="P127" s="87"/>
    </row>
    <row r="128" spans="1:16" ht="15" customHeight="1" x14ac:dyDescent="0.2">
      <c r="A128" s="160">
        <v>102</v>
      </c>
      <c r="B128" s="161" t="str">
        <f t="shared" si="14"/>
        <v>O.K.</v>
      </c>
      <c r="C128" s="147" t="s">
        <v>3156</v>
      </c>
      <c r="D128" s="150"/>
      <c r="E128" s="87">
        <f t="shared" si="12"/>
        <v>0</v>
      </c>
      <c r="F128" s="87">
        <f t="shared" si="13"/>
        <v>0</v>
      </c>
      <c r="G128" s="87">
        <f>IF(ABS('PR-RAS'!D556-SUM('PR-RAS'!D928:D929))&gt;0.001,1,0)</f>
        <v>0</v>
      </c>
      <c r="H128" s="87">
        <f>IF(ABS('PR-RAS'!E556-SUM('PR-RAS'!E928:E929))&gt;0.001,1,0)</f>
        <v>0</v>
      </c>
      <c r="I128" s="87"/>
      <c r="J128" s="87"/>
      <c r="K128" s="87"/>
      <c r="L128" s="87"/>
      <c r="M128" s="87"/>
      <c r="N128" s="87"/>
      <c r="O128" s="87"/>
      <c r="P128" s="87"/>
    </row>
    <row r="129" spans="1:16" ht="15" customHeight="1" x14ac:dyDescent="0.2">
      <c r="A129" s="160">
        <v>103</v>
      </c>
      <c r="B129" s="161" t="str">
        <f t="shared" si="14"/>
        <v>O.K.</v>
      </c>
      <c r="C129" s="147" t="s">
        <v>3157</v>
      </c>
      <c r="D129" s="150"/>
      <c r="E129" s="87">
        <f t="shared" si="12"/>
        <v>0</v>
      </c>
      <c r="F129" s="87">
        <f t="shared" si="13"/>
        <v>0</v>
      </c>
      <c r="G129" s="87">
        <f>IF(ABS('PR-RAS'!D557-SUM('PR-RAS'!D930:D931))&gt;0.001,1,0)</f>
        <v>0</v>
      </c>
      <c r="H129" s="87">
        <f>IF(ABS('PR-RAS'!E557-SUM('PR-RAS'!E930:E931))&gt;0.001,1,0)</f>
        <v>0</v>
      </c>
      <c r="I129" s="87"/>
      <c r="J129" s="87"/>
      <c r="K129" s="87"/>
      <c r="L129" s="87"/>
      <c r="M129" s="87"/>
      <c r="N129" s="87"/>
      <c r="O129" s="87"/>
      <c r="P129" s="87"/>
    </row>
    <row r="130" spans="1:16" ht="15" customHeight="1" x14ac:dyDescent="0.2">
      <c r="A130" s="160">
        <v>104</v>
      </c>
      <c r="B130" s="161" t="str">
        <f t="shared" si="14"/>
        <v>O.K.</v>
      </c>
      <c r="C130" s="147" t="s">
        <v>3158</v>
      </c>
      <c r="D130" s="150"/>
      <c r="E130" s="87">
        <f t="shared" si="12"/>
        <v>0</v>
      </c>
      <c r="F130" s="87">
        <f t="shared" si="13"/>
        <v>0</v>
      </c>
      <c r="G130" s="87">
        <f>IF(ABS('PR-RAS'!D558-SUM('PR-RAS'!D932:D933))&gt;0.001,1,0)</f>
        <v>0</v>
      </c>
      <c r="H130" s="87">
        <f>IF(ABS('PR-RAS'!E558-SUM('PR-RAS'!E932:E933))&gt;0.001,1,0)</f>
        <v>0</v>
      </c>
      <c r="I130" s="87"/>
      <c r="J130" s="87"/>
      <c r="K130" s="87"/>
      <c r="L130" s="87"/>
      <c r="M130" s="87"/>
      <c r="N130" s="87"/>
      <c r="O130" s="87"/>
      <c r="P130" s="87"/>
    </row>
    <row r="131" spans="1:16" ht="15" customHeight="1" x14ac:dyDescent="0.2">
      <c r="A131" s="160">
        <v>105</v>
      </c>
      <c r="B131" s="161" t="str">
        <f t="shared" si="14"/>
        <v>O.K.</v>
      </c>
      <c r="C131" s="147" t="s">
        <v>3159</v>
      </c>
      <c r="D131" s="150"/>
      <c r="E131" s="87">
        <f t="shared" si="12"/>
        <v>0</v>
      </c>
      <c r="F131" s="87">
        <f t="shared" si="13"/>
        <v>0</v>
      </c>
      <c r="G131" s="87">
        <f>IF(ABS('PR-RAS'!D559-SUM('PR-RAS'!D934:D935))&gt;0.001,1,0)</f>
        <v>0</v>
      </c>
      <c r="H131" s="87">
        <f>IF(ABS('PR-RAS'!E559-SUM('PR-RAS'!E934:E935))&gt;0.001,1,0)</f>
        <v>0</v>
      </c>
      <c r="I131" s="87"/>
      <c r="J131" s="87"/>
      <c r="K131" s="87"/>
      <c r="L131" s="87"/>
      <c r="M131" s="87"/>
      <c r="N131" s="87"/>
      <c r="O131" s="87"/>
      <c r="P131" s="87"/>
    </row>
    <row r="132" spans="1:16" ht="15" customHeight="1" x14ac:dyDescent="0.2">
      <c r="A132" s="160">
        <v>106</v>
      </c>
      <c r="B132" s="161" t="str">
        <f t="shared" si="14"/>
        <v>O.K.</v>
      </c>
      <c r="C132" s="147" t="s">
        <v>3160</v>
      </c>
      <c r="D132" s="150"/>
      <c r="E132" s="87">
        <f t="shared" si="12"/>
        <v>0</v>
      </c>
      <c r="F132" s="87">
        <f t="shared" si="13"/>
        <v>0</v>
      </c>
      <c r="G132" s="87">
        <f>IF(ABS('PR-RAS'!D560-SUM('PR-RAS'!D936:D937))&gt;0.001,1,0)</f>
        <v>0</v>
      </c>
      <c r="H132" s="87">
        <f>IF(ABS('PR-RAS'!E560-SUM('PR-RAS'!E936:E937))&gt;0.001,1,0)</f>
        <v>0</v>
      </c>
      <c r="I132" s="87"/>
      <c r="J132" s="87"/>
      <c r="K132" s="87"/>
      <c r="L132" s="87"/>
      <c r="M132" s="87"/>
      <c r="N132" s="87"/>
      <c r="O132" s="87"/>
      <c r="P132" s="87"/>
    </row>
    <row r="133" spans="1:16" ht="15" customHeight="1" x14ac:dyDescent="0.2">
      <c r="A133" s="160">
        <v>107</v>
      </c>
      <c r="B133" s="161" t="str">
        <f t="shared" si="14"/>
        <v>O.K.</v>
      </c>
      <c r="C133" s="147" t="s">
        <v>3161</v>
      </c>
      <c r="D133" s="150"/>
      <c r="E133" s="87">
        <f t="shared" si="12"/>
        <v>0</v>
      </c>
      <c r="F133" s="87">
        <f t="shared" si="13"/>
        <v>0</v>
      </c>
      <c r="G133" s="87">
        <f>IF(ABS('PR-RAS'!D561-SUM('PR-RAS'!D938:D939))&gt;0.001,1,0)</f>
        <v>0</v>
      </c>
      <c r="H133" s="87">
        <f>IF(ABS('PR-RAS'!E561-SUM('PR-RAS'!E938:E939))&gt;0.001,1,0)</f>
        <v>0</v>
      </c>
      <c r="I133" s="87"/>
      <c r="J133" s="87"/>
      <c r="K133" s="87"/>
      <c r="L133" s="87"/>
      <c r="M133" s="87"/>
      <c r="N133" s="87"/>
      <c r="O133" s="87"/>
      <c r="P133" s="87"/>
    </row>
    <row r="134" spans="1:16" ht="15" customHeight="1" x14ac:dyDescent="0.2">
      <c r="A134" s="160">
        <v>108</v>
      </c>
      <c r="B134" s="161" t="str">
        <f t="shared" si="14"/>
        <v>O.K.</v>
      </c>
      <c r="C134" s="147" t="s">
        <v>3162</v>
      </c>
      <c r="D134" s="150"/>
      <c r="E134" s="87">
        <f t="shared" si="12"/>
        <v>0</v>
      </c>
      <c r="F134" s="87">
        <f t="shared" si="13"/>
        <v>0</v>
      </c>
      <c r="G134" s="87">
        <f>IF(ABS('PR-RAS'!D562-SUM('PR-RAS'!D940:D941))&gt;0.001,1,0)</f>
        <v>0</v>
      </c>
      <c r="H134" s="87">
        <f>IF(ABS('PR-RAS'!E562-SUM('PR-RAS'!E940:E941))&gt;0.001,1,0)</f>
        <v>0</v>
      </c>
      <c r="I134" s="87"/>
      <c r="J134" s="87"/>
      <c r="K134" s="87"/>
      <c r="L134" s="87"/>
      <c r="M134" s="87"/>
      <c r="N134" s="87"/>
      <c r="O134" s="87"/>
      <c r="P134" s="87"/>
    </row>
    <row r="135" spans="1:16" ht="15" customHeight="1" x14ac:dyDescent="0.2">
      <c r="A135" s="160">
        <v>109</v>
      </c>
      <c r="B135" s="161" t="str">
        <f t="shared" si="14"/>
        <v>O.K.</v>
      </c>
      <c r="C135" s="144" t="s">
        <v>3163</v>
      </c>
      <c r="D135" s="150"/>
      <c r="E135" s="87">
        <f t="shared" si="12"/>
        <v>0</v>
      </c>
      <c r="F135" s="87">
        <f t="shared" si="13"/>
        <v>0</v>
      </c>
      <c r="G135" s="87">
        <f>IF(ROUND('PR-RAS'!D942,2)&gt;ROUND('PR-RAS'!D595,2),1,0)</f>
        <v>0</v>
      </c>
      <c r="H135" s="87">
        <f>IF(ROUND('PR-RAS'!E942,2)&gt;ROUND('PR-RAS'!E595,2),1,0)</f>
        <v>0</v>
      </c>
      <c r="I135" s="87"/>
      <c r="J135" s="87"/>
      <c r="K135" s="87"/>
      <c r="L135" s="87"/>
      <c r="M135" s="87"/>
      <c r="N135" s="87"/>
      <c r="O135" s="87"/>
      <c r="P135" s="87"/>
    </row>
    <row r="136" spans="1:16" ht="15" customHeight="1" x14ac:dyDescent="0.2">
      <c r="A136" s="160">
        <v>110</v>
      </c>
      <c r="B136" s="161" t="str">
        <f t="shared" si="14"/>
        <v>O.K.</v>
      </c>
      <c r="C136" s="144" t="s">
        <v>3164</v>
      </c>
      <c r="D136" s="150"/>
      <c r="E136" s="87">
        <f t="shared" si="12"/>
        <v>0</v>
      </c>
      <c r="F136" s="87">
        <f t="shared" si="13"/>
        <v>0</v>
      </c>
      <c r="G136" s="87">
        <f>IF(ROUND('PR-RAS'!D943,2)&gt;ROUND('PR-RAS'!D596,2),1,0)</f>
        <v>0</v>
      </c>
      <c r="H136" s="87">
        <f>IF(ROUND('PR-RAS'!E943,2)&gt;ROUND('PR-RAS'!E596,2),1,0)</f>
        <v>0</v>
      </c>
      <c r="I136" s="87"/>
      <c r="J136" s="87"/>
      <c r="K136" s="87"/>
      <c r="L136" s="87"/>
      <c r="M136" s="87"/>
      <c r="N136" s="87"/>
      <c r="O136" s="87"/>
      <c r="P136" s="87"/>
    </row>
    <row r="137" spans="1:16" ht="15" customHeight="1" x14ac:dyDescent="0.2">
      <c r="A137" s="160">
        <v>111</v>
      </c>
      <c r="B137" s="161" t="str">
        <f t="shared" si="14"/>
        <v>O.K.</v>
      </c>
      <c r="C137" s="144" t="s">
        <v>3165</v>
      </c>
      <c r="D137" s="150"/>
      <c r="E137" s="87">
        <f t="shared" si="12"/>
        <v>0</v>
      </c>
      <c r="F137" s="87">
        <f t="shared" si="13"/>
        <v>0</v>
      </c>
      <c r="G137" s="87">
        <f>IF(ROUND('PR-RAS'!D944,2)&gt;ROUND('PR-RAS'!D597,2),1,0)</f>
        <v>0</v>
      </c>
      <c r="H137" s="87">
        <f>IF(ROUND('PR-RAS'!E944,2)&gt;ROUND('PR-RAS'!E597,2),1,0)</f>
        <v>0</v>
      </c>
      <c r="I137" s="87"/>
      <c r="J137" s="87"/>
      <c r="K137" s="87"/>
      <c r="L137" s="87"/>
      <c r="M137" s="87"/>
      <c r="N137" s="87"/>
      <c r="O137" s="87"/>
      <c r="P137" s="87"/>
    </row>
    <row r="138" spans="1:16" ht="15" customHeight="1" x14ac:dyDescent="0.2">
      <c r="A138" s="160">
        <v>112</v>
      </c>
      <c r="B138" s="161" t="str">
        <f t="shared" si="14"/>
        <v>O.K.</v>
      </c>
      <c r="C138" s="144" t="s">
        <v>3166</v>
      </c>
      <c r="D138" s="150"/>
      <c r="E138" s="87">
        <f t="shared" si="12"/>
        <v>0</v>
      </c>
      <c r="F138" s="87">
        <f t="shared" si="13"/>
        <v>0</v>
      </c>
      <c r="G138" s="87">
        <f>IF(ROUND('PR-RAS'!D945,2)&gt;ROUND('PR-RAS'!D598,2),1,0)</f>
        <v>0</v>
      </c>
      <c r="H138" s="87">
        <f>IF(ROUND('PR-RAS'!E945,2)&gt;ROUND('PR-RAS'!E598,2),1,0)</f>
        <v>0</v>
      </c>
      <c r="I138" s="87"/>
      <c r="J138" s="87"/>
      <c r="K138" s="87"/>
      <c r="L138" s="87"/>
      <c r="M138" s="87"/>
      <c r="N138" s="87"/>
      <c r="O138" s="87"/>
      <c r="P138" s="87"/>
    </row>
    <row r="139" spans="1:16" ht="15" customHeight="1" x14ac:dyDescent="0.2">
      <c r="A139" s="160">
        <v>113</v>
      </c>
      <c r="B139" s="161" t="str">
        <f t="shared" si="14"/>
        <v>O.K.</v>
      </c>
      <c r="C139" s="144" t="s">
        <v>3167</v>
      </c>
      <c r="D139" s="150"/>
      <c r="E139" s="87">
        <f t="shared" si="12"/>
        <v>0</v>
      </c>
      <c r="F139" s="87">
        <f t="shared" si="13"/>
        <v>0</v>
      </c>
      <c r="G139" s="87">
        <f>IF(ROUND(SUM('PR-RAS'!D946:D948),2)&gt;ROUND('PR-RAS'!D600,2),1,0)</f>
        <v>0</v>
      </c>
      <c r="H139" s="87">
        <f>IF(ROUND(SUM('PR-RAS'!E946:E948),2)&gt;ROUND('PR-RAS'!E600,2),1,0)</f>
        <v>0</v>
      </c>
      <c r="I139" s="87"/>
      <c r="J139" s="87"/>
      <c r="K139" s="87"/>
      <c r="L139" s="87"/>
      <c r="M139" s="87"/>
      <c r="N139" s="87"/>
      <c r="O139" s="87"/>
      <c r="P139" s="87"/>
    </row>
    <row r="140" spans="1:16" ht="15" customHeight="1" x14ac:dyDescent="0.2">
      <c r="A140" s="160">
        <v>114</v>
      </c>
      <c r="B140" s="161" t="str">
        <f t="shared" si="14"/>
        <v>O.K.</v>
      </c>
      <c r="C140" s="144" t="s">
        <v>3168</v>
      </c>
      <c r="D140" s="150"/>
      <c r="E140" s="87">
        <f t="shared" si="12"/>
        <v>0</v>
      </c>
      <c r="F140" s="87">
        <f t="shared" si="13"/>
        <v>0</v>
      </c>
      <c r="G140" s="87">
        <f>IF(ROUND('PR-RAS'!D949,2)&gt;ROUND('PR-RAS'!D601,2),1,0)</f>
        <v>0</v>
      </c>
      <c r="H140" s="87">
        <f>IF(ROUND('PR-RAS'!E949,2)&gt;ROUND('PR-RAS'!E601,2),1,0)</f>
        <v>0</v>
      </c>
      <c r="I140" s="87"/>
      <c r="J140" s="87"/>
      <c r="K140" s="87"/>
      <c r="L140" s="87"/>
      <c r="M140" s="87"/>
      <c r="N140" s="87"/>
      <c r="O140" s="87"/>
      <c r="P140" s="87"/>
    </row>
    <row r="141" spans="1:16" ht="15" customHeight="1" x14ac:dyDescent="0.2">
      <c r="A141" s="160">
        <v>115</v>
      </c>
      <c r="B141" s="161" t="str">
        <f t="shared" si="14"/>
        <v>O.K.</v>
      </c>
      <c r="C141" s="144" t="s">
        <v>3169</v>
      </c>
      <c r="D141" s="150"/>
      <c r="E141" s="87">
        <f t="shared" si="12"/>
        <v>0</v>
      </c>
      <c r="F141" s="87">
        <f t="shared" si="13"/>
        <v>0</v>
      </c>
      <c r="G141" s="87">
        <f>IF(ROUND('PR-RAS'!D950+'PR-RAS'!D951,2)&gt;ROUND('PR-RAS'!D602,2),1,0)</f>
        <v>0</v>
      </c>
      <c r="H141" s="87">
        <f>IF(ROUND('PR-RAS'!E950+'PR-RAS'!E951,2)&gt;ROUND('PR-RAS'!E602,2),1,0)</f>
        <v>0</v>
      </c>
      <c r="I141" s="87"/>
      <c r="J141" s="87"/>
      <c r="K141" s="87"/>
      <c r="L141" s="87"/>
      <c r="M141" s="87"/>
      <c r="N141" s="87"/>
      <c r="O141" s="87"/>
      <c r="P141" s="87"/>
    </row>
    <row r="142" spans="1:16" ht="15" customHeight="1" x14ac:dyDescent="0.2">
      <c r="A142" s="160">
        <v>116</v>
      </c>
      <c r="B142" s="161" t="str">
        <f t="shared" si="14"/>
        <v>O.K.</v>
      </c>
      <c r="C142" s="144" t="s">
        <v>3170</v>
      </c>
      <c r="D142" s="150"/>
      <c r="E142" s="87">
        <f t="shared" si="12"/>
        <v>0</v>
      </c>
      <c r="F142" s="87">
        <f t="shared" si="13"/>
        <v>0</v>
      </c>
      <c r="G142" s="87">
        <f>IF(ROUND('PR-RAS'!D952,2)&gt;ROUND('PR-RAS'!D603,2),1,0)</f>
        <v>0</v>
      </c>
      <c r="H142" s="87">
        <f>IF(ROUND('PR-RAS'!E952,2)&gt;ROUND('PR-RAS'!E603,2),1,0)</f>
        <v>0</v>
      </c>
      <c r="I142" s="87"/>
      <c r="J142" s="87"/>
      <c r="K142" s="87"/>
      <c r="L142" s="87"/>
      <c r="M142" s="87"/>
      <c r="N142" s="87"/>
      <c r="O142" s="87"/>
      <c r="P142" s="87"/>
    </row>
    <row r="143" spans="1:16" ht="15" customHeight="1" x14ac:dyDescent="0.2">
      <c r="A143" s="160">
        <v>117</v>
      </c>
      <c r="B143" s="161" t="str">
        <f t="shared" si="14"/>
        <v>O.K.</v>
      </c>
      <c r="C143" s="144" t="s">
        <v>3171</v>
      </c>
      <c r="D143" s="150"/>
      <c r="E143" s="87">
        <f t="shared" si="12"/>
        <v>0</v>
      </c>
      <c r="F143" s="87">
        <f t="shared" si="13"/>
        <v>0</v>
      </c>
      <c r="G143" s="87">
        <f>IF(ROUND(SUM('PR-RAS'!D953:D955),2)&gt;ROUND('PR-RAS'!D606,2),1,0)</f>
        <v>0</v>
      </c>
      <c r="H143" s="87">
        <f>IF(ROUND(SUM('PR-RAS'!E953:E955),2)&gt;ROUND('PR-RAS'!E606,2),1,0)</f>
        <v>0</v>
      </c>
      <c r="I143" s="87"/>
      <c r="J143" s="87"/>
      <c r="K143" s="87"/>
      <c r="L143" s="87"/>
      <c r="M143" s="87"/>
      <c r="N143" s="87"/>
      <c r="O143" s="87"/>
      <c r="P143" s="87"/>
    </row>
    <row r="144" spans="1:16" ht="15" customHeight="1" x14ac:dyDescent="0.2">
      <c r="A144" s="160">
        <v>118</v>
      </c>
      <c r="B144" s="161" t="str">
        <f t="shared" si="14"/>
        <v>O.K.</v>
      </c>
      <c r="C144" s="144" t="s">
        <v>3172</v>
      </c>
      <c r="D144" s="150"/>
      <c r="E144" s="87">
        <f t="shared" si="12"/>
        <v>0</v>
      </c>
      <c r="F144" s="87">
        <f t="shared" si="13"/>
        <v>0</v>
      </c>
      <c r="G144" s="87">
        <f>IF(ROUND('PR-RAS'!D956,2)&gt;ROUND('PR-RAS'!D607,2),1,0)</f>
        <v>0</v>
      </c>
      <c r="H144" s="87">
        <f>IF(ROUND('PR-RAS'!E956,2)&gt;ROUND('PR-RAS'!E607,2),1,0)</f>
        <v>0</v>
      </c>
      <c r="I144" s="87"/>
      <c r="J144" s="87"/>
      <c r="K144" s="87"/>
      <c r="L144" s="87"/>
      <c r="M144" s="87"/>
      <c r="N144" s="87"/>
      <c r="O144" s="87"/>
      <c r="P144" s="87"/>
    </row>
    <row r="145" spans="1:16" ht="15" customHeight="1" x14ac:dyDescent="0.2">
      <c r="A145" s="160">
        <v>119</v>
      </c>
      <c r="B145" s="161" t="str">
        <f t="shared" si="14"/>
        <v>O.K.</v>
      </c>
      <c r="C145" s="144" t="s">
        <v>3173</v>
      </c>
      <c r="D145" s="150"/>
      <c r="E145" s="87">
        <f t="shared" si="12"/>
        <v>0</v>
      </c>
      <c r="F145" s="87">
        <f t="shared" si="13"/>
        <v>0</v>
      </c>
      <c r="G145" s="87">
        <f>IF(ROUND(SUM('PR-RAS'!D957:D958),2)&gt;ROUND('PR-RAS'!D608,2),1,0)</f>
        <v>0</v>
      </c>
      <c r="H145" s="87">
        <f>IF(ROUND(SUM('PR-RAS'!E957:E958),2)&gt;ROUND('PR-RAS'!E608,2),1,0)</f>
        <v>0</v>
      </c>
      <c r="I145" s="87"/>
      <c r="J145" s="87"/>
      <c r="K145" s="87"/>
      <c r="L145" s="87"/>
      <c r="M145" s="87"/>
      <c r="N145" s="87"/>
      <c r="O145" s="87"/>
      <c r="P145" s="87"/>
    </row>
    <row r="146" spans="1:16" ht="15" customHeight="1" x14ac:dyDescent="0.2">
      <c r="A146" s="160">
        <v>120</v>
      </c>
      <c r="B146" s="161" t="str">
        <f t="shared" si="14"/>
        <v>O.K.</v>
      </c>
      <c r="C146" s="144" t="s">
        <v>3174</v>
      </c>
      <c r="D146" s="150"/>
      <c r="E146" s="87">
        <f t="shared" si="12"/>
        <v>0</v>
      </c>
      <c r="F146" s="87">
        <f t="shared" si="13"/>
        <v>0</v>
      </c>
      <c r="G146" s="87">
        <f>IF(ROUND(SUM('PR-RAS'!D959:D961),2)&gt;ROUND('PR-RAS'!D609,2),1,0)</f>
        <v>0</v>
      </c>
      <c r="H146" s="87">
        <f>IF(ROUND(SUM('PR-RAS'!E959:E961),2)&gt;ROUND('PR-RAS'!E609,2),1,0)</f>
        <v>0</v>
      </c>
      <c r="I146" s="87"/>
      <c r="J146" s="87"/>
      <c r="K146" s="87"/>
      <c r="L146" s="87"/>
      <c r="M146" s="87"/>
      <c r="N146" s="87"/>
      <c r="O146" s="87"/>
      <c r="P146" s="87"/>
    </row>
    <row r="147" spans="1:16" ht="15" customHeight="1" x14ac:dyDescent="0.2">
      <c r="A147" s="160">
        <v>121</v>
      </c>
      <c r="B147" s="161" t="str">
        <f t="shared" si="14"/>
        <v>O.K.</v>
      </c>
      <c r="C147" s="144" t="s">
        <v>3175</v>
      </c>
      <c r="D147" s="150"/>
      <c r="E147" s="87">
        <f t="shared" si="12"/>
        <v>0</v>
      </c>
      <c r="F147" s="87">
        <f t="shared" si="13"/>
        <v>0</v>
      </c>
      <c r="G147" s="87">
        <f>IF(ROUND('PR-RAS'!D962,2)&gt;ROUND('PR-RAS'!D610,2),1,0)</f>
        <v>0</v>
      </c>
      <c r="H147" s="87">
        <f>IF(ROUND('PR-RAS'!E962,2)&gt;ROUND('PR-RAS'!E610,2),1,0)</f>
        <v>0</v>
      </c>
      <c r="I147" s="87"/>
      <c r="J147" s="87"/>
      <c r="K147" s="87"/>
      <c r="L147" s="87"/>
      <c r="M147" s="87"/>
      <c r="N147" s="87"/>
      <c r="O147" s="87"/>
      <c r="P147" s="87"/>
    </row>
    <row r="148" spans="1:16" ht="15" customHeight="1" x14ac:dyDescent="0.2">
      <c r="A148" s="160">
        <v>122</v>
      </c>
      <c r="B148" s="161" t="str">
        <f t="shared" si="14"/>
        <v>O.K.</v>
      </c>
      <c r="C148" s="144" t="s">
        <v>3176</v>
      </c>
      <c r="D148" s="150"/>
      <c r="E148" s="87">
        <f t="shared" ref="E148:E211" si="15">MAX(G148:K148)</f>
        <v>0</v>
      </c>
      <c r="F148" s="87">
        <f t="shared" si="13"/>
        <v>0</v>
      </c>
      <c r="G148" s="87">
        <f>IF(ROUND(SUM('PR-RAS'!D963:D964),2)&gt;ROUND('PR-RAS'!D611,2),1,0)</f>
        <v>0</v>
      </c>
      <c r="H148" s="87">
        <f>IF(ROUND(SUM('PR-RAS'!E963:E964),2)&gt;ROUND('PR-RAS'!E611,2),1,0)</f>
        <v>0</v>
      </c>
      <c r="I148" s="87"/>
      <c r="J148" s="87"/>
      <c r="K148" s="87"/>
      <c r="L148" s="87"/>
      <c r="M148" s="87"/>
      <c r="N148" s="87"/>
      <c r="O148" s="87"/>
      <c r="P148" s="87"/>
    </row>
    <row r="149" spans="1:16" ht="15" customHeight="1" x14ac:dyDescent="0.2">
      <c r="A149" s="160">
        <v>123</v>
      </c>
      <c r="B149" s="161" t="str">
        <f t="shared" si="14"/>
        <v>O.K.</v>
      </c>
      <c r="C149" s="144" t="s">
        <v>3177</v>
      </c>
      <c r="D149" s="150"/>
      <c r="E149" s="87">
        <f t="shared" si="15"/>
        <v>0</v>
      </c>
      <c r="F149" s="87">
        <f t="shared" ref="F149:F212" si="16">MAX(L149:O149)</f>
        <v>0</v>
      </c>
      <c r="G149" s="87">
        <f>IF(ROUND('PR-RAS'!D965,2)&gt;ROUND('PR-RAS'!D613,2),1,0)</f>
        <v>0</v>
      </c>
      <c r="H149" s="87">
        <f>IF(ROUND('PR-RAS'!E965,2)&gt;ROUND('PR-RAS'!E613,2),1,0)</f>
        <v>0</v>
      </c>
      <c r="I149" s="87"/>
      <c r="J149" s="87"/>
      <c r="K149" s="87"/>
      <c r="L149" s="87"/>
      <c r="M149" s="87"/>
      <c r="N149" s="87"/>
      <c r="O149" s="87"/>
      <c r="P149" s="87"/>
    </row>
    <row r="150" spans="1:16" ht="15" customHeight="1" x14ac:dyDescent="0.2">
      <c r="A150" s="160">
        <v>124</v>
      </c>
      <c r="B150" s="161" t="str">
        <f t="shared" si="14"/>
        <v>O.K.</v>
      </c>
      <c r="C150" s="145" t="s">
        <v>3178</v>
      </c>
      <c r="D150" s="150"/>
      <c r="E150" s="87">
        <f t="shared" si="15"/>
        <v>0</v>
      </c>
      <c r="F150" s="87">
        <f t="shared" si="16"/>
        <v>0</v>
      </c>
      <c r="G150" s="87">
        <f>IF(ROUND('PR-RAS'!D966,2)&gt;ROUND('PR-RAS'!D614,2),1,0)</f>
        <v>0</v>
      </c>
      <c r="H150" s="87">
        <f>IF(ROUND('PR-RAS'!E966,2)&gt;ROUND('PR-RAS'!E614,2),1,0)</f>
        <v>0</v>
      </c>
      <c r="I150" s="87"/>
      <c r="J150" s="87"/>
      <c r="K150" s="87"/>
      <c r="L150" s="87"/>
      <c r="M150" s="87"/>
      <c r="N150" s="87"/>
      <c r="O150" s="87"/>
      <c r="P150" s="87"/>
    </row>
    <row r="151" spans="1:16" ht="15" customHeight="1" x14ac:dyDescent="0.2">
      <c r="A151" s="160">
        <v>125</v>
      </c>
      <c r="B151" s="161" t="str">
        <f t="shared" si="14"/>
        <v>O.K.</v>
      </c>
      <c r="C151" s="144" t="s">
        <v>3179</v>
      </c>
      <c r="D151" s="150"/>
      <c r="E151" s="87">
        <f t="shared" si="15"/>
        <v>0</v>
      </c>
      <c r="F151" s="87">
        <f t="shared" si="16"/>
        <v>0</v>
      </c>
      <c r="G151" s="87">
        <f>IF(ROUND('PR-RAS'!D967,2)&gt;ROUND('PR-RAS'!D615,2),1,0)</f>
        <v>0</v>
      </c>
      <c r="H151" s="87">
        <f>IF(ROUND('PR-RAS'!E967,2)&gt;ROUND('PR-RAS'!E615,2),1,0)</f>
        <v>0</v>
      </c>
      <c r="I151" s="169"/>
      <c r="J151" s="169"/>
      <c r="K151" s="87"/>
      <c r="L151" s="87"/>
      <c r="M151" s="87"/>
      <c r="N151" s="87"/>
      <c r="O151" s="87"/>
      <c r="P151" s="87"/>
    </row>
    <row r="152" spans="1:16" ht="15" customHeight="1" x14ac:dyDescent="0.2">
      <c r="A152" s="160">
        <v>126</v>
      </c>
      <c r="B152" s="161" t="str">
        <f t="shared" si="14"/>
        <v>O.K.</v>
      </c>
      <c r="C152" s="144" t="s">
        <v>3180</v>
      </c>
      <c r="D152" s="150"/>
      <c r="E152" s="87">
        <f t="shared" si="15"/>
        <v>0</v>
      </c>
      <c r="F152" s="87">
        <f t="shared" si="16"/>
        <v>0</v>
      </c>
      <c r="G152" s="87">
        <f>IF(ABS('PR-RAS'!D618-SUM('PR-RAS'!D968:D969))&gt;0.001,1,0)</f>
        <v>0</v>
      </c>
      <c r="H152" s="87">
        <f>IF(ABS('PR-RAS'!E618-SUM('PR-RAS'!E968:E969))&gt;0.001,1,0)</f>
        <v>0</v>
      </c>
      <c r="I152" s="169"/>
      <c r="J152" s="169"/>
      <c r="K152" s="87"/>
      <c r="L152" s="87"/>
      <c r="M152" s="87"/>
      <c r="N152" s="87"/>
      <c r="O152" s="87"/>
      <c r="P152" s="87"/>
    </row>
    <row r="153" spans="1:16" ht="15" customHeight="1" x14ac:dyDescent="0.2">
      <c r="A153" s="160">
        <v>127</v>
      </c>
      <c r="B153" s="161" t="str">
        <f t="shared" si="14"/>
        <v>O.K.</v>
      </c>
      <c r="C153" s="144" t="s">
        <v>3181</v>
      </c>
      <c r="D153" s="150"/>
      <c r="E153" s="87">
        <f t="shared" si="15"/>
        <v>0</v>
      </c>
      <c r="F153" s="87">
        <f t="shared" si="16"/>
        <v>0</v>
      </c>
      <c r="G153" s="87">
        <f>IF(ABS('PR-RAS'!D619-SUM('PR-RAS'!D970:D971))&gt;0.001,1,0)</f>
        <v>0</v>
      </c>
      <c r="H153" s="87">
        <f>IF(ABS('PR-RAS'!E619-SUM('PR-RAS'!E970:E971))&gt;0.001,1,0)</f>
        <v>0</v>
      </c>
      <c r="I153" s="87"/>
      <c r="J153" s="87"/>
      <c r="K153" s="87"/>
      <c r="L153" s="87"/>
      <c r="M153" s="87"/>
      <c r="N153" s="87"/>
      <c r="O153" s="87"/>
      <c r="P153" s="87"/>
    </row>
    <row r="154" spans="1:16" ht="15" customHeight="1" x14ac:dyDescent="0.2">
      <c r="A154" s="160">
        <v>128</v>
      </c>
      <c r="B154" s="161" t="str">
        <f t="shared" si="14"/>
        <v>O.K.</v>
      </c>
      <c r="C154" s="144" t="s">
        <v>3182</v>
      </c>
      <c r="D154" s="150"/>
      <c r="E154" s="87">
        <f t="shared" si="15"/>
        <v>0</v>
      </c>
      <c r="F154" s="87">
        <f t="shared" si="16"/>
        <v>0</v>
      </c>
      <c r="G154" s="87">
        <f>IF(ABS('PR-RAS'!D620-SUM('PR-RAS'!D972:D973))&gt;0.001,1,0)</f>
        <v>0</v>
      </c>
      <c r="H154" s="87">
        <f>IF(ABS('PR-RAS'!E620-SUM('PR-RAS'!E972:E973))&gt;0.001,1,0)</f>
        <v>0</v>
      </c>
      <c r="I154" s="169"/>
      <c r="J154" s="169"/>
      <c r="K154" s="87"/>
      <c r="L154" s="87"/>
      <c r="M154" s="87"/>
      <c r="N154" s="87"/>
      <c r="O154" s="87"/>
      <c r="P154" s="87"/>
    </row>
    <row r="155" spans="1:16" ht="15" customHeight="1" x14ac:dyDescent="0.2">
      <c r="A155" s="160">
        <v>129</v>
      </c>
      <c r="B155" s="161" t="str">
        <f t="shared" si="14"/>
        <v>O.K.</v>
      </c>
      <c r="C155" s="144" t="s">
        <v>3183</v>
      </c>
      <c r="D155" s="150"/>
      <c r="E155" s="87">
        <f t="shared" si="15"/>
        <v>0</v>
      </c>
      <c r="F155" s="87">
        <f t="shared" si="16"/>
        <v>0</v>
      </c>
      <c r="G155" s="87">
        <f>IF(ABS('PR-RAS'!D621-SUM('PR-RAS'!D974:D975))&gt;0.001,1,0)</f>
        <v>0</v>
      </c>
      <c r="H155" s="87">
        <f>IF(ABS('PR-RAS'!E621-SUM('PR-RAS'!E974:E975))&gt;0.001,1,0)</f>
        <v>0</v>
      </c>
      <c r="I155" s="169"/>
      <c r="J155" s="169"/>
      <c r="K155" s="87"/>
      <c r="L155" s="87"/>
      <c r="M155" s="87"/>
      <c r="N155" s="87"/>
      <c r="O155" s="87"/>
      <c r="P155" s="87"/>
    </row>
    <row r="156" spans="1:16" ht="15" customHeight="1" x14ac:dyDescent="0.2">
      <c r="A156" s="160">
        <v>130</v>
      </c>
      <c r="B156" s="161" t="str">
        <f t="shared" si="14"/>
        <v>O.K.</v>
      </c>
      <c r="C156" s="144" t="s">
        <v>3184</v>
      </c>
      <c r="D156" s="150"/>
      <c r="E156" s="87">
        <f t="shared" si="15"/>
        <v>0</v>
      </c>
      <c r="F156" s="87">
        <f t="shared" si="16"/>
        <v>0</v>
      </c>
      <c r="G156" s="87">
        <f>IF(ABS('PR-RAS'!D622-SUM('PR-RAS'!D976:D977))&gt;0.001,1,0)</f>
        <v>0</v>
      </c>
      <c r="H156" s="87">
        <f>IF(ABS('PR-RAS'!E622-SUM('PR-RAS'!E976:E977))&gt;0.001,1,0)</f>
        <v>0</v>
      </c>
      <c r="I156" s="87"/>
      <c r="J156" s="87"/>
      <c r="K156" s="87"/>
      <c r="L156" s="87"/>
      <c r="M156" s="87"/>
      <c r="N156" s="87"/>
      <c r="O156" s="87"/>
      <c r="P156" s="87"/>
    </row>
    <row r="157" spans="1:16" ht="15" customHeight="1" x14ac:dyDescent="0.2">
      <c r="A157" s="160">
        <v>131</v>
      </c>
      <c r="B157" s="161" t="str">
        <f t="shared" si="14"/>
        <v>O.K.</v>
      </c>
      <c r="C157" s="144" t="s">
        <v>3185</v>
      </c>
      <c r="D157" s="150"/>
      <c r="E157" s="87">
        <f t="shared" si="15"/>
        <v>0</v>
      </c>
      <c r="F157" s="87">
        <f t="shared" si="16"/>
        <v>0</v>
      </c>
      <c r="G157" s="87">
        <f>IF(ABS('PR-RAS'!D623-SUM('PR-RAS'!D978:D979))&gt;0.001,1,0)</f>
        <v>0</v>
      </c>
      <c r="H157" s="87">
        <f>IF(ABS('PR-RAS'!E623-SUM('PR-RAS'!E978:E979))&gt;0.001,1,0)</f>
        <v>0</v>
      </c>
      <c r="I157" s="169"/>
      <c r="J157" s="169"/>
      <c r="K157" s="87"/>
      <c r="L157" s="87"/>
      <c r="M157" s="87"/>
      <c r="N157" s="87"/>
      <c r="O157" s="87"/>
      <c r="P157" s="87"/>
    </row>
    <row r="158" spans="1:16" ht="15" customHeight="1" x14ac:dyDescent="0.2">
      <c r="A158" s="160">
        <v>132</v>
      </c>
      <c r="B158" s="161" t="str">
        <f t="shared" si="14"/>
        <v>O.K.</v>
      </c>
      <c r="C158" s="144" t="s">
        <v>3186</v>
      </c>
      <c r="D158" s="150"/>
      <c r="E158" s="87">
        <f t="shared" si="15"/>
        <v>0</v>
      </c>
      <c r="F158" s="87">
        <f t="shared" si="16"/>
        <v>0</v>
      </c>
      <c r="G158" s="87">
        <f>IF(ABS('PR-RAS'!D624-SUM('PR-RAS'!D980:D981))&gt;0.001,1,0)</f>
        <v>0</v>
      </c>
      <c r="H158" s="87">
        <f>IF(ABS('PR-RAS'!E624-SUM('PR-RAS'!E980:E981))&gt;0.001,1,0)</f>
        <v>0</v>
      </c>
      <c r="I158" s="169"/>
      <c r="J158" s="169"/>
      <c r="K158" s="87"/>
      <c r="L158" s="87"/>
      <c r="M158" s="87"/>
      <c r="N158" s="87"/>
      <c r="O158" s="87"/>
      <c r="P158" s="87"/>
    </row>
    <row r="159" spans="1:16" ht="15" customHeight="1" x14ac:dyDescent="0.2">
      <c r="A159" s="160">
        <v>133</v>
      </c>
      <c r="B159" s="161" t="str">
        <f t="shared" si="14"/>
        <v>O.K.</v>
      </c>
      <c r="C159" s="144" t="s">
        <v>3187</v>
      </c>
      <c r="D159" s="150"/>
      <c r="E159" s="87">
        <f t="shared" si="15"/>
        <v>0</v>
      </c>
      <c r="F159" s="87">
        <f t="shared" si="16"/>
        <v>0</v>
      </c>
      <c r="G159" s="87">
        <f>IF(ROUND('PR-RAS'!D982,2)&gt;ROUND('PR-RAS'!D633,2),1,0)</f>
        <v>0</v>
      </c>
      <c r="H159" s="87">
        <f>IF(ROUND('PR-RAS'!E982,2)&gt;ROUND('PR-RAS'!E633,2),1,0)</f>
        <v>0</v>
      </c>
      <c r="I159" s="87"/>
      <c r="J159" s="87"/>
      <c r="K159" s="87"/>
      <c r="L159" s="87"/>
      <c r="M159" s="87"/>
      <c r="N159" s="87"/>
      <c r="O159" s="87"/>
      <c r="P159" s="87"/>
    </row>
    <row r="160" spans="1:16" ht="30" customHeight="1" x14ac:dyDescent="0.2">
      <c r="A160" s="160">
        <v>135</v>
      </c>
      <c r="B160" s="161" t="str">
        <f t="shared" si="14"/>
        <v>O.K.</v>
      </c>
      <c r="C160" s="145" t="s">
        <v>3188</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3189</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3190</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3191</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3192</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3193</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3194</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3195</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3196</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3197</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3198</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3199</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3200</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3201</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3202</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3203</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3204</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3205</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3206</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3207</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3208</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3209</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3210</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3211</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3212</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3213</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3214</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3215</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3216</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3217</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3218</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3219</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3220</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3221</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3222</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3223</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3224</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3225</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3226</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3227</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3228</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3229</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3230</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3231</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3232</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3233</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3234</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3235</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3236</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3237</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3238</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3239</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3240</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3241</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3242</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3243</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O.K.</v>
      </c>
      <c r="C216" s="145" t="s">
        <v>3244</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O.K.</v>
      </c>
      <c r="C217" s="145" t="s">
        <v>3245</v>
      </c>
      <c r="D217" s="150"/>
      <c r="E217" s="87">
        <f t="shared" si="20"/>
        <v>0</v>
      </c>
      <c r="F217" s="87">
        <f t="shared" si="21"/>
        <v>0</v>
      </c>
      <c r="G217" s="87"/>
      <c r="H217" s="87"/>
      <c r="I217" s="87"/>
      <c r="J217" s="87"/>
      <c r="K217" s="87"/>
      <c r="L217" s="87">
        <f>IF(AND('PR-RAS'!D158&gt;0,SUM('PR-RAS'!D716:D717)=0),1,0)</f>
        <v>0</v>
      </c>
      <c r="M217" s="87">
        <f>IF(AND('PR-RAS'!E158&gt;0,SUM('PR-RAS'!E716:E717)=0),1,0)</f>
        <v>0</v>
      </c>
      <c r="N217" s="87"/>
      <c r="O217" s="87"/>
      <c r="P217" s="87"/>
    </row>
    <row r="218" spans="1:16" ht="30" customHeight="1" x14ac:dyDescent="0.2">
      <c r="A218" s="160">
        <v>181</v>
      </c>
      <c r="B218" s="161" t="str">
        <f t="shared" si="19"/>
        <v>Provjera</v>
      </c>
      <c r="C218" s="145" t="s">
        <v>3246</v>
      </c>
      <c r="D218" s="150"/>
      <c r="E218" s="87">
        <f t="shared" si="20"/>
        <v>0</v>
      </c>
      <c r="F218" s="87">
        <f t="shared" si="21"/>
        <v>1</v>
      </c>
      <c r="G218" s="87"/>
      <c r="H218" s="87"/>
      <c r="I218" s="87"/>
      <c r="J218" s="87"/>
      <c r="K218" s="87"/>
      <c r="L218" s="87">
        <f>IF(AND('PR-RAS'!D183&gt;0,'PR-RAS'!D720=0),1,0)</f>
        <v>1</v>
      </c>
      <c r="M218" s="87">
        <f>IF(AND('PR-RAS'!E183&gt;0,'PR-RAS'!E720=0),1,0)</f>
        <v>1</v>
      </c>
      <c r="N218" s="87"/>
      <c r="O218" s="87"/>
      <c r="P218" s="87"/>
    </row>
    <row r="219" spans="1:16" ht="32.25" customHeight="1" x14ac:dyDescent="0.2">
      <c r="A219" s="160">
        <v>182</v>
      </c>
      <c r="B219" s="161" t="str">
        <f t="shared" si="19"/>
        <v>O.K.</v>
      </c>
      <c r="C219" s="145" t="s">
        <v>3247</v>
      </c>
      <c r="D219" s="150"/>
      <c r="E219" s="87">
        <f t="shared" si="20"/>
        <v>0</v>
      </c>
      <c r="F219" s="87">
        <f t="shared" si="21"/>
        <v>0</v>
      </c>
      <c r="G219" s="87"/>
      <c r="H219" s="87"/>
      <c r="I219" s="87"/>
      <c r="J219" s="87"/>
      <c r="K219" s="87"/>
      <c r="L219" s="87">
        <f>IF(AND('PR-RAS'!D184&gt;0,SUM('PR-RAS'!D721:D723)=0),1,0)</f>
        <v>0</v>
      </c>
      <c r="M219" s="87">
        <f>IF(AND('PR-RAS'!E184&gt;0,SUM('PR-RAS'!E721:E723)=0),1,0)</f>
        <v>0</v>
      </c>
      <c r="N219" s="87"/>
      <c r="O219" s="87"/>
      <c r="P219" s="87"/>
    </row>
    <row r="220" spans="1:16" ht="30" customHeight="1" x14ac:dyDescent="0.2">
      <c r="A220" s="160">
        <v>183</v>
      </c>
      <c r="B220" s="161" t="str">
        <f t="shared" si="19"/>
        <v>O.K.</v>
      </c>
      <c r="C220" s="145" t="s">
        <v>3248</v>
      </c>
      <c r="D220" s="150"/>
      <c r="E220" s="87">
        <f t="shared" si="20"/>
        <v>0</v>
      </c>
      <c r="F220" s="87">
        <f t="shared" si="21"/>
        <v>0</v>
      </c>
      <c r="G220" s="87"/>
      <c r="H220" s="87"/>
      <c r="I220" s="87"/>
      <c r="J220" s="87"/>
      <c r="K220" s="87"/>
      <c r="L220" s="87">
        <f>IF(AND('PR-RAS'!D186&gt;0,'PR-RAS'!D724=0),1,0)</f>
        <v>0</v>
      </c>
      <c r="M220" s="87">
        <f>IF(AND('PR-RAS'!E186&gt;0,'PR-RAS'!E724=0),1,0)</f>
        <v>0</v>
      </c>
      <c r="N220" s="87"/>
      <c r="O220" s="87"/>
      <c r="P220" s="87"/>
    </row>
    <row r="221" spans="1:16" ht="30" customHeight="1" x14ac:dyDescent="0.2">
      <c r="A221" s="160">
        <v>184</v>
      </c>
      <c r="B221" s="161" t="str">
        <f t="shared" si="19"/>
        <v>Provjera</v>
      </c>
      <c r="C221" s="145" t="s">
        <v>3249</v>
      </c>
      <c r="D221" s="150"/>
      <c r="E221" s="87">
        <f t="shared" si="20"/>
        <v>0</v>
      </c>
      <c r="F221" s="87">
        <f t="shared" si="21"/>
        <v>1</v>
      </c>
      <c r="G221" s="87"/>
      <c r="H221" s="87"/>
      <c r="I221" s="87"/>
      <c r="J221" s="87"/>
      <c r="K221" s="87"/>
      <c r="L221" s="87">
        <f>IF(AND('PR-RAS'!D189&gt;0,'PR-RAS'!D725=0),1,0)</f>
        <v>1</v>
      </c>
      <c r="M221" s="87">
        <f>IF(AND('PR-RAS'!E189&gt;0,'PR-RAS'!E725=0),1,0)</f>
        <v>1</v>
      </c>
      <c r="N221" s="87"/>
      <c r="O221" s="87"/>
      <c r="P221" s="87"/>
    </row>
    <row r="222" spans="1:16" ht="30" customHeight="1" x14ac:dyDescent="0.2">
      <c r="A222" s="160">
        <v>185</v>
      </c>
      <c r="B222" s="161" t="str">
        <f t="shared" si="19"/>
        <v>Provjera</v>
      </c>
      <c r="C222" s="145" t="s">
        <v>3250</v>
      </c>
      <c r="D222" s="150"/>
      <c r="E222" s="87">
        <f t="shared" si="20"/>
        <v>0</v>
      </c>
      <c r="F222" s="87">
        <f t="shared" si="21"/>
        <v>1</v>
      </c>
      <c r="G222" s="87"/>
      <c r="H222" s="87"/>
      <c r="I222" s="87"/>
      <c r="J222" s="87"/>
      <c r="K222" s="87"/>
      <c r="L222" s="87">
        <f>IF(AND('PR-RAS'!D190&gt;0,'PR-RAS'!D726=0),1,0)</f>
        <v>1</v>
      </c>
      <c r="M222" s="87">
        <f>IF(AND('PR-RAS'!E190&gt;0,'PR-RAS'!E726=0),1,0)</f>
        <v>1</v>
      </c>
      <c r="N222" s="87"/>
      <c r="O222" s="87"/>
      <c r="P222" s="87"/>
    </row>
    <row r="223" spans="1:16" ht="43.5" customHeight="1" x14ac:dyDescent="0.2">
      <c r="A223" s="160">
        <v>186</v>
      </c>
      <c r="B223" s="161" t="str">
        <f t="shared" si="19"/>
        <v>O.K.</v>
      </c>
      <c r="C223" s="145" t="s">
        <v>3251</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3252</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3253</v>
      </c>
      <c r="D225" s="150"/>
      <c r="E225" s="87">
        <f t="shared" si="20"/>
        <v>0</v>
      </c>
      <c r="F225" s="87">
        <f t="shared" si="21"/>
        <v>0</v>
      </c>
      <c r="G225" s="87">
        <f>IF(ABS('PR-RAS'!D260-SUM('PR-RAS'!D815:D823))&gt;0.001,1,0)</f>
        <v>0</v>
      </c>
      <c r="H225" s="87">
        <f>IF(ABS('PR-RAS'!E260-SUM('PR-RAS'!E815:E823))&gt;0.001,1,0)</f>
        <v>0</v>
      </c>
      <c r="I225" s="87"/>
      <c r="J225" s="87"/>
      <c r="K225" s="87"/>
      <c r="L225" s="87"/>
      <c r="M225" s="87"/>
      <c r="N225" s="87"/>
      <c r="O225" s="87"/>
      <c r="P225" s="87"/>
    </row>
    <row r="226" spans="1:16" ht="30" customHeight="1" x14ac:dyDescent="0.2">
      <c r="A226" s="160">
        <v>189</v>
      </c>
      <c r="B226" s="161" t="str">
        <f t="shared" si="19"/>
        <v>O.K.</v>
      </c>
      <c r="C226" s="145" t="s">
        <v>3254</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3255</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3256</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3257</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3258</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3259</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3260</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3261</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3262</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3263</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3264</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3265</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3266</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3267</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3268</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3269</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3270</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3271</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3272</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3273</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3274</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3275</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3276</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3277</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3278</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3279</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3280</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3281</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3282</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3283</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3284</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3285</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3286</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3287</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3288</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3289</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3290</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3291</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3292</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3293</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3294</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3295</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3296</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3297</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3298</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3299</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3300</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3301</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3302</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3303</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3304</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3305</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3306</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3307</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3308</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3309</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3310</v>
      </c>
      <c r="D283" s="150"/>
      <c r="E283" s="87">
        <f t="shared" si="26"/>
        <v>0</v>
      </c>
      <c r="F283" s="87">
        <f t="shared" si="24"/>
        <v>0</v>
      </c>
      <c r="G283" s="87">
        <f>IF(ABS(BILANCA!D156-SUM(BILANCA!D274:'BILANCA'!D281))&gt;0.001,1,0)</f>
        <v>0</v>
      </c>
      <c r="H283" s="87">
        <f>IF(ABS(BILANCA!E156-SUM(BILANCA!E274:'BILANCA'!E281))&gt;0.001,1,0)</f>
        <v>0</v>
      </c>
      <c r="I283" s="87"/>
      <c r="J283" s="87"/>
      <c r="K283" s="87"/>
      <c r="L283" s="87"/>
      <c r="M283" s="87"/>
      <c r="N283" s="87"/>
      <c r="O283" s="87"/>
      <c r="P283" s="87"/>
    </row>
    <row r="284" spans="1:16" ht="19.5" customHeight="1" x14ac:dyDescent="0.2">
      <c r="A284" s="160">
        <v>29</v>
      </c>
      <c r="B284" s="161" t="str">
        <f t="shared" si="25"/>
        <v>O.K.</v>
      </c>
      <c r="C284" s="143" t="s">
        <v>3311</v>
      </c>
      <c r="D284" s="150"/>
      <c r="E284" s="87">
        <f t="shared" si="26"/>
        <v>0</v>
      </c>
      <c r="F284" s="87">
        <f t="shared" si="24"/>
        <v>0</v>
      </c>
      <c r="G284" s="87">
        <f>IF(ROUND(BILANCA!D160,2)&lt;ROUND(SUM(BILANCA!D282:'BILANCA'!D285),2),1,0)</f>
        <v>0</v>
      </c>
      <c r="H284" s="87">
        <f>IF(ROUND(BILANCA!E160,2)&lt;ROUND(SUM(BILANCA!E282:'BILANCA'!E285),2),1,0)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3312</v>
      </c>
      <c r="D285" s="150"/>
      <c r="E285" s="87">
        <f t="shared" ref="E285:E292" si="28">MAX(G285:K285)</f>
        <v>0</v>
      </c>
      <c r="F285" s="87">
        <f t="shared" si="24"/>
        <v>0</v>
      </c>
      <c r="G285" s="87">
        <f>IF(ROUND(BILANCA!D286,2)&gt;ROUND(BILANCA!D161,2),1,0)</f>
        <v>0</v>
      </c>
      <c r="H285" s="87">
        <f>IF(ROUND(BILANCA!E286,2)&gt;ROUND(BILANCA!E161,2),1,0)</f>
        <v>0</v>
      </c>
      <c r="I285" s="87"/>
      <c r="J285" s="87"/>
      <c r="K285" s="87"/>
      <c r="L285" s="87"/>
      <c r="M285" s="87"/>
      <c r="N285" s="87"/>
      <c r="O285" s="87"/>
      <c r="P285" s="87"/>
    </row>
    <row r="286" spans="1:16" ht="19.5" customHeight="1" x14ac:dyDescent="0.2">
      <c r="A286" s="160">
        <v>19</v>
      </c>
      <c r="B286" s="161" t="str">
        <f t="shared" si="27"/>
        <v>O.K.</v>
      </c>
      <c r="C286" s="212" t="s">
        <v>3313</v>
      </c>
      <c r="D286" s="150"/>
      <c r="E286" s="87">
        <f t="shared" si="28"/>
        <v>0</v>
      </c>
      <c r="F286" s="87">
        <f t="shared" si="24"/>
        <v>0</v>
      </c>
      <c r="G286" s="87">
        <f>IF(ABS(BILANCA!D88+BILANCA!D106-BILANCA!D262-BILANCA!D263)&gt;0.001,1,0)</f>
        <v>0</v>
      </c>
      <c r="H286" s="87">
        <f>IF(ABS(BILANCA!E88+BILANCA!E106-BILANCA!E262-BILANCA!E263)&gt;0.001,1,0)</f>
        <v>0</v>
      </c>
      <c r="I286" s="87"/>
      <c r="J286" s="87"/>
      <c r="K286" s="87"/>
      <c r="L286" s="87"/>
      <c r="M286" s="87"/>
      <c r="N286" s="87"/>
      <c r="O286" s="87"/>
      <c r="P286" s="87"/>
    </row>
    <row r="287" spans="1:16" ht="19.5" customHeight="1" x14ac:dyDescent="0.2">
      <c r="A287" s="160">
        <v>20</v>
      </c>
      <c r="B287" s="161" t="str">
        <f t="shared" si="27"/>
        <v>O.K.</v>
      </c>
      <c r="C287" s="212" t="s">
        <v>3314</v>
      </c>
      <c r="D287" s="150"/>
      <c r="E287" s="87">
        <f t="shared" si="28"/>
        <v>0</v>
      </c>
      <c r="F287" s="87">
        <f t="shared" si="24"/>
        <v>0</v>
      </c>
      <c r="G287" s="87">
        <f>IF(ABS(SUM(BILANCA!D147:D149,BILANCA!D158:D162)-BILANCA!D264-BILANCA!D265)&gt;0.001,1,0)</f>
        <v>0</v>
      </c>
      <c r="H287" s="87">
        <f>IF(ABS(SUM(BILANCA!E147:E149,BILANCA!E158:E162)-BILANCA!E264-BILANCA!E265)&gt;0.001,1,0)</f>
        <v>0</v>
      </c>
      <c r="I287" s="87"/>
      <c r="J287" s="87"/>
      <c r="K287" s="87"/>
      <c r="L287" s="87"/>
      <c r="M287" s="87"/>
      <c r="N287" s="87"/>
      <c r="O287" s="87"/>
      <c r="P287" s="87"/>
    </row>
    <row r="288" spans="1:16" ht="19.5" customHeight="1" x14ac:dyDescent="0.2">
      <c r="A288" s="160">
        <v>21</v>
      </c>
      <c r="B288" s="161" t="str">
        <f t="shared" si="27"/>
        <v>O.K.</v>
      </c>
      <c r="C288" s="212" t="s">
        <v>3315</v>
      </c>
      <c r="D288" s="150"/>
      <c r="E288" s="87">
        <f t="shared" si="28"/>
        <v>0</v>
      </c>
      <c r="F288" s="87">
        <f t="shared" si="24"/>
        <v>0</v>
      </c>
      <c r="G288" s="87">
        <f>IF(ABS(SUM(BILANCA!D165:D168)-BILANCA!D266-BILANCA!D267)&gt;0.001,1,0)</f>
        <v>0</v>
      </c>
      <c r="H288" s="87">
        <f>IF(ABS(SUM(BILANCA!E165:E168)-BILANCA!E266-BILANCA!E267)&gt;0.001,1,0)</f>
        <v>0</v>
      </c>
      <c r="I288" s="87"/>
      <c r="J288" s="87"/>
      <c r="K288" s="87"/>
      <c r="L288" s="87"/>
      <c r="M288" s="87"/>
      <c r="N288" s="87"/>
      <c r="O288" s="87"/>
      <c r="P288" s="87"/>
    </row>
    <row r="289" spans="1:16" ht="19.5" customHeight="1" x14ac:dyDescent="0.2">
      <c r="A289" s="160">
        <v>22</v>
      </c>
      <c r="B289" s="161" t="str">
        <f t="shared" si="27"/>
        <v>O.K.</v>
      </c>
      <c r="C289" s="143" t="s">
        <v>3316</v>
      </c>
      <c r="D289" s="150"/>
      <c r="E289" s="87">
        <f t="shared" si="28"/>
        <v>0</v>
      </c>
      <c r="F289" s="87">
        <f t="shared" si="24"/>
        <v>0</v>
      </c>
      <c r="G289" s="87">
        <f>IF(ABS(BILANCA!D177-BILANCA!D287-BILANCA!D288)&gt;0.001,1,0)</f>
        <v>0</v>
      </c>
      <c r="H289" s="87">
        <f>IF(ABS(BILANCA!E177-BILANCA!E287-BILANCA!E288)&gt;0.001,1,0)</f>
        <v>0</v>
      </c>
      <c r="I289" s="87"/>
      <c r="J289" s="87"/>
      <c r="K289" s="87"/>
      <c r="L289" s="87"/>
      <c r="M289" s="87"/>
      <c r="N289" s="87"/>
      <c r="O289" s="87"/>
      <c r="P289" s="87"/>
    </row>
    <row r="290" spans="1:16" ht="19.5" customHeight="1" x14ac:dyDescent="0.2">
      <c r="A290" s="160">
        <v>23</v>
      </c>
      <c r="B290" s="161" t="str">
        <f t="shared" si="27"/>
        <v>O.K.</v>
      </c>
      <c r="C290" s="143" t="s">
        <v>3317</v>
      </c>
      <c r="D290" s="150"/>
      <c r="E290" s="87">
        <f t="shared" si="28"/>
        <v>0</v>
      </c>
      <c r="F290" s="87">
        <f t="shared" si="24"/>
        <v>0</v>
      </c>
      <c r="G290" s="87">
        <f>IF(ABS(BILANCA!D189-BILANCA!D289-BILANCA!D290)&gt;0.001,1,0)</f>
        <v>0</v>
      </c>
      <c r="H290" s="87">
        <f>IF(ABS(BILANCA!E189-BILANCA!E289-BILANCA!E290)&gt;0.001,1,0)</f>
        <v>0</v>
      </c>
      <c r="I290" s="87"/>
      <c r="J290" s="87"/>
      <c r="K290" s="87"/>
      <c r="L290" s="87"/>
      <c r="M290" s="87"/>
      <c r="N290" s="87"/>
      <c r="O290" s="87"/>
      <c r="P290" s="87"/>
    </row>
    <row r="291" spans="1:16" ht="19.5" customHeight="1" x14ac:dyDescent="0.2">
      <c r="A291" s="160">
        <v>24</v>
      </c>
      <c r="B291" s="161" t="str">
        <f t="shared" si="27"/>
        <v>O.K.</v>
      </c>
      <c r="C291" s="143" t="s">
        <v>3318</v>
      </c>
      <c r="D291" s="150"/>
      <c r="E291" s="87">
        <f t="shared" si="28"/>
        <v>0</v>
      </c>
      <c r="F291" s="87">
        <f t="shared" si="24"/>
        <v>0</v>
      </c>
      <c r="G291" s="87">
        <f>IF(ABS(BILANCA!D190-BILANCA!D291-BILANCA!D292)&gt;0.001,1,0)</f>
        <v>0</v>
      </c>
      <c r="H291" s="87">
        <f>IF(ABS(BILANCA!E190-BILANCA!E291-BILANCA!E292)&gt;0.001,1,0)</f>
        <v>0</v>
      </c>
      <c r="I291" s="87"/>
      <c r="J291" s="87"/>
      <c r="K291" s="87"/>
      <c r="L291" s="87"/>
      <c r="M291" s="87"/>
      <c r="N291" s="87"/>
      <c r="O291" s="87"/>
      <c r="P291" s="87"/>
    </row>
    <row r="292" spans="1:16" ht="19.5" customHeight="1" x14ac:dyDescent="0.2">
      <c r="A292" s="160">
        <v>25</v>
      </c>
      <c r="B292" s="161" t="str">
        <f t="shared" si="27"/>
        <v>O.K.</v>
      </c>
      <c r="C292" s="143" t="s">
        <v>3319</v>
      </c>
      <c r="D292" s="150"/>
      <c r="E292" s="87">
        <f t="shared" si="28"/>
        <v>0</v>
      </c>
      <c r="F292" s="87">
        <f t="shared" si="24"/>
        <v>0</v>
      </c>
      <c r="G292" s="87">
        <f>IF(ABS(BILANCA!D206-BILANCA!D293-BILANCA!D294)&gt;0.001,1,0)</f>
        <v>0</v>
      </c>
      <c r="H292" s="87">
        <f>IF(ABS(BILANCA!E206-BILANCA!E293-BILANCA!E294)&gt;0.001,1,0)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3320</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3321</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3320</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3322</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3320</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3323</v>
      </c>
    </row>
    <row r="1431" spans="10:12" ht="15.75" customHeight="1" x14ac:dyDescent="0.2"/>
    <row r="1432" spans="10:12" ht="15" customHeight="1" x14ac:dyDescent="0.2">
      <c r="K1432" s="58">
        <f>IF(ABS(OBVEZE!D42-OBVEZE!D43-OBVEZE!D101)&gt;0,1,0)</f>
        <v>0</v>
      </c>
    </row>
  </sheetData>
  <sheetProtection algorithmName="SHA-512" hashValue="E3DNnyS1O+bhigvEpKBE3vnci4p0f2BOoAHt/kiSVPGAl4WPNVPQP/Q2avwfNMAinYZHgWciqU96Ns5+C3EPrg==" saltValue="T8FYFDJv37IY8HQSGhZzFg=="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7" t="s">
        <v>56</v>
      </c>
      <c r="B1" s="408"/>
      <c r="C1" s="408"/>
      <c r="D1" s="4"/>
      <c r="E1" s="4"/>
      <c r="F1" s="4"/>
      <c r="G1" s="4"/>
      <c r="H1" s="4"/>
      <c r="I1" s="4"/>
      <c r="J1" s="4"/>
      <c r="K1" s="4"/>
      <c r="L1" s="4"/>
      <c r="M1" s="4"/>
      <c r="N1" s="4"/>
      <c r="O1" s="4"/>
      <c r="P1" s="4"/>
      <c r="Q1" s="4"/>
    </row>
    <row r="2" spans="1:17" ht="33" customHeight="1" x14ac:dyDescent="0.2">
      <c r="A2" s="409" t="s">
        <v>3324</v>
      </c>
      <c r="B2" s="410"/>
      <c r="C2" s="404"/>
      <c r="D2" s="4"/>
      <c r="E2" s="4"/>
      <c r="F2" s="4"/>
      <c r="G2" s="4"/>
      <c r="H2" s="4"/>
      <c r="I2" s="4"/>
      <c r="J2" s="4"/>
      <c r="K2" s="4"/>
      <c r="L2" s="4"/>
      <c r="M2" s="4"/>
      <c r="N2" s="4"/>
      <c r="O2" s="4"/>
      <c r="P2" s="4"/>
      <c r="Q2" s="4"/>
    </row>
    <row r="3" spans="1:17" ht="18.75" customHeight="1" x14ac:dyDescent="0.2">
      <c r="A3" s="50" t="s">
        <v>3325</v>
      </c>
      <c r="B3" s="411" t="s">
        <v>3326</v>
      </c>
      <c r="C3" s="404"/>
      <c r="D3" s="4"/>
      <c r="E3" s="4"/>
      <c r="F3" s="4"/>
      <c r="G3" s="4"/>
      <c r="H3" s="4"/>
      <c r="I3" s="4"/>
      <c r="J3" s="4"/>
      <c r="K3" s="4"/>
      <c r="L3" s="4"/>
      <c r="M3" s="4"/>
      <c r="N3" s="4"/>
      <c r="O3" s="4"/>
      <c r="P3" s="4"/>
      <c r="Q3" s="4"/>
    </row>
    <row r="4" spans="1:17" ht="37.5" hidden="1" customHeight="1" x14ac:dyDescent="0.2">
      <c r="A4" s="51" t="s">
        <v>3327</v>
      </c>
      <c r="B4" s="403" t="s">
        <v>3328</v>
      </c>
      <c r="C4" s="404"/>
      <c r="D4" s="4"/>
      <c r="E4" s="4"/>
      <c r="F4" s="4"/>
      <c r="G4" s="4"/>
      <c r="H4" s="4"/>
      <c r="I4" s="4"/>
      <c r="J4" s="4"/>
      <c r="K4" s="4"/>
      <c r="L4" s="4"/>
      <c r="M4" s="4"/>
      <c r="N4" s="4"/>
      <c r="O4" s="4"/>
      <c r="P4" s="4"/>
      <c r="Q4" s="4"/>
    </row>
    <row r="5" spans="1:17" ht="48" hidden="1" customHeight="1" x14ac:dyDescent="0.2">
      <c r="A5" s="51" t="s">
        <v>3327</v>
      </c>
      <c r="B5" s="403" t="s">
        <v>3329</v>
      </c>
      <c r="C5" s="404"/>
      <c r="D5" s="4"/>
      <c r="E5" s="4"/>
      <c r="F5" s="4"/>
      <c r="G5" s="4"/>
      <c r="H5" s="4"/>
      <c r="I5" s="4"/>
      <c r="J5" s="4"/>
      <c r="K5" s="4"/>
      <c r="L5" s="4"/>
      <c r="M5" s="4"/>
      <c r="N5" s="4"/>
      <c r="O5" s="4"/>
      <c r="P5" s="4"/>
      <c r="Q5" s="4"/>
    </row>
    <row r="6" spans="1:17" ht="59.25" hidden="1" customHeight="1" x14ac:dyDescent="0.2">
      <c r="A6" s="51" t="s">
        <v>3327</v>
      </c>
      <c r="B6" s="403" t="s">
        <v>3330</v>
      </c>
      <c r="C6" s="404"/>
      <c r="D6" s="4"/>
      <c r="E6" s="4"/>
      <c r="F6" s="4"/>
      <c r="G6" s="4"/>
      <c r="H6" s="4"/>
      <c r="I6" s="4"/>
      <c r="J6" s="4"/>
      <c r="K6" s="4"/>
      <c r="L6" s="4"/>
      <c r="M6" s="4"/>
      <c r="N6" s="4"/>
      <c r="O6" s="4"/>
      <c r="P6" s="4"/>
      <c r="Q6" s="4"/>
    </row>
    <row r="7" spans="1:17" ht="48" hidden="1" customHeight="1" x14ac:dyDescent="0.2">
      <c r="A7" s="51" t="s">
        <v>3331</v>
      </c>
      <c r="B7" s="403" t="s">
        <v>3332</v>
      </c>
      <c r="C7" s="404"/>
      <c r="D7" s="4"/>
      <c r="E7" s="4"/>
      <c r="F7" s="4"/>
      <c r="G7" s="4"/>
      <c r="H7" s="4"/>
      <c r="I7" s="4"/>
      <c r="J7" s="4"/>
      <c r="K7" s="4"/>
      <c r="L7" s="4"/>
      <c r="M7" s="4"/>
      <c r="N7" s="4"/>
      <c r="O7" s="4"/>
      <c r="P7" s="4"/>
      <c r="Q7" s="4"/>
    </row>
    <row r="8" spans="1:17" ht="41.25" hidden="1" customHeight="1" x14ac:dyDescent="0.2">
      <c r="A8" s="51" t="s">
        <v>3333</v>
      </c>
      <c r="B8" s="403" t="s">
        <v>3334</v>
      </c>
      <c r="C8" s="404"/>
      <c r="D8" s="4"/>
      <c r="E8" s="4"/>
      <c r="F8" s="4"/>
      <c r="G8" s="4"/>
      <c r="H8" s="4"/>
      <c r="I8" s="4"/>
      <c r="J8" s="4"/>
      <c r="K8" s="4"/>
      <c r="L8" s="4"/>
      <c r="M8" s="4"/>
      <c r="N8" s="4"/>
      <c r="O8" s="4"/>
      <c r="P8" s="4"/>
      <c r="Q8" s="4"/>
    </row>
    <row r="9" spans="1:17" ht="59.25" hidden="1" customHeight="1" x14ac:dyDescent="0.2">
      <c r="A9" s="51" t="s">
        <v>3335</v>
      </c>
      <c r="B9" s="403" t="s">
        <v>3336</v>
      </c>
      <c r="C9" s="404"/>
      <c r="D9" s="4"/>
      <c r="E9" s="4"/>
      <c r="F9" s="4"/>
      <c r="G9" s="4"/>
      <c r="H9" s="4"/>
      <c r="I9" s="4"/>
      <c r="J9" s="4"/>
      <c r="K9" s="4"/>
      <c r="L9" s="4"/>
      <c r="M9" s="4"/>
      <c r="N9" s="4"/>
      <c r="O9" s="4"/>
      <c r="P9" s="4"/>
      <c r="Q9" s="4"/>
    </row>
    <row r="10" spans="1:17" ht="61.5" hidden="1" customHeight="1" x14ac:dyDescent="0.2">
      <c r="A10" s="51" t="s">
        <v>3335</v>
      </c>
      <c r="B10" s="403" t="s">
        <v>3337</v>
      </c>
      <c r="C10" s="404"/>
      <c r="D10" s="4"/>
      <c r="E10" s="4"/>
      <c r="F10" s="4"/>
      <c r="G10" s="4"/>
      <c r="H10" s="4"/>
      <c r="I10" s="4"/>
      <c r="J10" s="4"/>
      <c r="K10" s="4"/>
      <c r="L10" s="4"/>
      <c r="M10" s="4"/>
      <c r="N10" s="4"/>
      <c r="O10" s="4"/>
      <c r="P10" s="4"/>
      <c r="Q10" s="4"/>
    </row>
    <row r="11" spans="1:17" ht="43.5" hidden="1" customHeight="1" x14ac:dyDescent="0.2">
      <c r="A11" s="51" t="s">
        <v>3335</v>
      </c>
      <c r="B11" s="403" t="s">
        <v>3338</v>
      </c>
      <c r="C11" s="404"/>
      <c r="D11" s="4"/>
      <c r="E11" s="4"/>
      <c r="F11" s="4"/>
      <c r="G11" s="4"/>
      <c r="H11" s="4"/>
      <c r="I11" s="4"/>
      <c r="J11" s="4"/>
      <c r="K11" s="4"/>
      <c r="L11" s="4"/>
      <c r="M11" s="4"/>
      <c r="N11" s="4"/>
      <c r="O11" s="4"/>
      <c r="P11" s="4"/>
      <c r="Q11" s="4"/>
    </row>
    <row r="12" spans="1:17" ht="27.75" hidden="1" customHeight="1" x14ac:dyDescent="0.2">
      <c r="A12" s="51" t="s">
        <v>3339</v>
      </c>
      <c r="B12" s="403" t="s">
        <v>3340</v>
      </c>
      <c r="C12" s="404"/>
      <c r="D12" s="4"/>
      <c r="E12" s="4"/>
      <c r="F12" s="4"/>
      <c r="G12" s="4"/>
      <c r="H12" s="4"/>
      <c r="I12" s="4"/>
      <c r="J12" s="4"/>
      <c r="K12" s="4"/>
      <c r="L12" s="4"/>
      <c r="M12" s="4"/>
      <c r="N12" s="4"/>
      <c r="O12" s="4"/>
      <c r="P12" s="4"/>
      <c r="Q12" s="4"/>
    </row>
    <row r="13" spans="1:17" ht="27.75" hidden="1" customHeight="1" x14ac:dyDescent="0.2">
      <c r="A13" s="51" t="s">
        <v>3341</v>
      </c>
      <c r="B13" s="403" t="s">
        <v>3342</v>
      </c>
      <c r="C13" s="404"/>
      <c r="D13" s="4"/>
      <c r="E13" s="4"/>
      <c r="F13" s="4"/>
      <c r="G13" s="4"/>
      <c r="H13" s="4"/>
      <c r="I13" s="4"/>
      <c r="J13" s="4"/>
      <c r="K13" s="4"/>
      <c r="L13" s="4"/>
      <c r="M13" s="4"/>
      <c r="N13" s="4"/>
      <c r="O13" s="4"/>
      <c r="P13" s="4"/>
      <c r="Q13" s="4"/>
    </row>
    <row r="14" spans="1:17" ht="45.75" hidden="1" customHeight="1" x14ac:dyDescent="0.2">
      <c r="A14" s="51" t="s">
        <v>3343</v>
      </c>
      <c r="B14" s="403" t="s">
        <v>3344</v>
      </c>
      <c r="C14" s="404"/>
      <c r="D14" s="4"/>
      <c r="E14" s="4"/>
      <c r="F14" s="4"/>
      <c r="G14" s="4"/>
      <c r="H14" s="4"/>
      <c r="I14" s="4"/>
      <c r="J14" s="4"/>
      <c r="K14" s="4"/>
      <c r="L14" s="4"/>
      <c r="M14" s="4"/>
      <c r="N14" s="4"/>
      <c r="O14" s="4"/>
      <c r="P14" s="4"/>
      <c r="Q14" s="4"/>
    </row>
    <row r="15" spans="1:17" ht="45.75" hidden="1" customHeight="1" x14ac:dyDescent="0.2">
      <c r="A15" s="51" t="s">
        <v>3345</v>
      </c>
      <c r="B15" s="403" t="s">
        <v>3346</v>
      </c>
      <c r="C15" s="404"/>
      <c r="D15" s="4"/>
      <c r="E15" s="4"/>
      <c r="F15" s="4"/>
      <c r="G15" s="4"/>
      <c r="H15" s="4"/>
      <c r="I15" s="4"/>
      <c r="J15" s="4"/>
      <c r="K15" s="4"/>
      <c r="L15" s="4"/>
      <c r="M15" s="4"/>
      <c r="N15" s="4"/>
      <c r="O15" s="4"/>
      <c r="P15" s="4"/>
      <c r="Q15" s="4"/>
    </row>
    <row r="16" spans="1:17" ht="51" hidden="1" customHeight="1" x14ac:dyDescent="0.2">
      <c r="A16" s="51" t="s">
        <v>3347</v>
      </c>
      <c r="B16" s="403" t="s">
        <v>3348</v>
      </c>
      <c r="C16" s="404"/>
      <c r="D16" s="4"/>
      <c r="E16" s="4"/>
      <c r="F16" s="4"/>
      <c r="G16" s="4"/>
      <c r="H16" s="4"/>
      <c r="I16" s="4"/>
      <c r="J16" s="4"/>
      <c r="K16" s="4"/>
      <c r="L16" s="4"/>
      <c r="M16" s="4"/>
      <c r="N16" s="4"/>
      <c r="O16" s="4"/>
      <c r="P16" s="4"/>
      <c r="Q16" s="4"/>
    </row>
    <row r="17" spans="1:17" ht="27.75" hidden="1" customHeight="1" x14ac:dyDescent="0.2">
      <c r="A17" s="51" t="s">
        <v>3349</v>
      </c>
      <c r="B17" s="403" t="s">
        <v>3350</v>
      </c>
      <c r="C17" s="404"/>
      <c r="D17" s="4"/>
      <c r="E17" s="4"/>
      <c r="F17" s="4"/>
      <c r="G17" s="4"/>
      <c r="H17" s="4"/>
      <c r="I17" s="4"/>
      <c r="J17" s="4"/>
      <c r="K17" s="4"/>
      <c r="L17" s="4"/>
      <c r="M17" s="4"/>
      <c r="N17" s="4"/>
      <c r="O17" s="4"/>
      <c r="P17" s="4"/>
      <c r="Q17" s="4"/>
    </row>
    <row r="18" spans="1:17" ht="27.75" hidden="1" customHeight="1" x14ac:dyDescent="0.2">
      <c r="A18" s="51" t="s">
        <v>3351</v>
      </c>
      <c r="B18" s="403" t="s">
        <v>3352</v>
      </c>
      <c r="C18" s="404"/>
      <c r="D18" s="4"/>
      <c r="E18" s="4"/>
      <c r="F18" s="4"/>
      <c r="G18" s="4"/>
      <c r="H18" s="4"/>
      <c r="I18" s="4"/>
      <c r="J18" s="4"/>
      <c r="K18" s="4"/>
      <c r="L18" s="4"/>
      <c r="M18" s="4"/>
      <c r="N18" s="4"/>
      <c r="O18" s="4"/>
      <c r="P18" s="4"/>
      <c r="Q18" s="4"/>
    </row>
    <row r="19" spans="1:17" ht="45" hidden="1" customHeight="1" x14ac:dyDescent="0.2">
      <c r="A19" s="51" t="s">
        <v>3351</v>
      </c>
      <c r="B19" s="403" t="s">
        <v>3353</v>
      </c>
      <c r="C19" s="404"/>
      <c r="D19" s="4"/>
      <c r="E19" s="4"/>
      <c r="F19" s="4"/>
      <c r="G19" s="4"/>
      <c r="H19" s="4"/>
      <c r="I19" s="4"/>
      <c r="J19" s="4"/>
      <c r="K19" s="4"/>
      <c r="L19" s="4"/>
      <c r="M19" s="4"/>
      <c r="N19" s="4"/>
      <c r="O19" s="4"/>
      <c r="P19" s="4"/>
      <c r="Q19" s="4"/>
    </row>
    <row r="20" spans="1:17" ht="45" hidden="1" customHeight="1" x14ac:dyDescent="0.2">
      <c r="A20" s="51" t="s">
        <v>3354</v>
      </c>
      <c r="B20" s="403" t="s">
        <v>3355</v>
      </c>
      <c r="C20" s="404"/>
      <c r="D20" s="4"/>
      <c r="E20" s="4"/>
      <c r="F20" s="4"/>
      <c r="G20" s="4"/>
      <c r="H20" s="4"/>
      <c r="I20" s="4"/>
      <c r="J20" s="4"/>
      <c r="K20" s="4"/>
      <c r="L20" s="4"/>
      <c r="M20" s="4"/>
      <c r="N20" s="4"/>
      <c r="O20" s="4"/>
      <c r="P20" s="4"/>
      <c r="Q20" s="4"/>
    </row>
    <row r="21" spans="1:17" ht="30" hidden="1" customHeight="1" x14ac:dyDescent="0.2">
      <c r="A21" s="51" t="s">
        <v>3356</v>
      </c>
      <c r="B21" s="403" t="s">
        <v>3357</v>
      </c>
      <c r="C21" s="404"/>
      <c r="D21" s="4"/>
      <c r="E21" s="4"/>
      <c r="F21" s="4"/>
      <c r="G21" s="4"/>
      <c r="H21" s="4"/>
      <c r="I21" s="4"/>
      <c r="J21" s="4"/>
      <c r="K21" s="4"/>
      <c r="L21" s="4"/>
      <c r="M21" s="4"/>
      <c r="N21" s="4"/>
      <c r="O21" s="4"/>
      <c r="P21" s="4"/>
      <c r="Q21" s="4"/>
    </row>
    <row r="22" spans="1:17" ht="30" hidden="1" customHeight="1" x14ac:dyDescent="0.2">
      <c r="A22" s="51" t="s">
        <v>3358</v>
      </c>
      <c r="B22" s="403" t="s">
        <v>3359</v>
      </c>
      <c r="C22" s="404"/>
      <c r="D22" s="4"/>
      <c r="E22" s="4"/>
      <c r="F22" s="4"/>
      <c r="G22" s="4"/>
      <c r="H22" s="4"/>
      <c r="I22" s="4"/>
      <c r="J22" s="4"/>
      <c r="K22" s="4"/>
      <c r="L22" s="4"/>
      <c r="M22" s="4"/>
      <c r="N22" s="4"/>
      <c r="O22" s="4"/>
      <c r="P22" s="4"/>
      <c r="Q22" s="4"/>
    </row>
    <row r="23" spans="1:17" ht="30" hidden="1" customHeight="1" x14ac:dyDescent="0.2">
      <c r="A23" s="51" t="s">
        <v>3360</v>
      </c>
      <c r="B23" s="403" t="s">
        <v>3361</v>
      </c>
      <c r="C23" s="404"/>
      <c r="D23" s="4"/>
      <c r="E23" s="4"/>
      <c r="F23" s="4"/>
      <c r="G23" s="4"/>
      <c r="H23" s="4"/>
      <c r="I23" s="4"/>
      <c r="J23" s="4"/>
      <c r="K23" s="4"/>
      <c r="L23" s="4"/>
      <c r="M23" s="4"/>
      <c r="N23" s="4"/>
      <c r="O23" s="4"/>
      <c r="P23" s="4"/>
      <c r="Q23" s="4"/>
    </row>
    <row r="24" spans="1:17" ht="30" hidden="1" customHeight="1" x14ac:dyDescent="0.2">
      <c r="A24" s="51" t="s">
        <v>3362</v>
      </c>
      <c r="B24" s="403" t="s">
        <v>3363</v>
      </c>
      <c r="C24" s="404"/>
      <c r="D24" s="4"/>
      <c r="E24" s="4"/>
      <c r="F24" s="4"/>
      <c r="G24" s="4"/>
      <c r="H24" s="4"/>
      <c r="I24" s="4"/>
      <c r="J24" s="4"/>
      <c r="K24" s="4"/>
      <c r="L24" s="4"/>
      <c r="M24" s="4"/>
      <c r="N24" s="4"/>
      <c r="O24" s="4"/>
      <c r="P24" s="4"/>
      <c r="Q24" s="4"/>
    </row>
    <row r="25" spans="1:17" ht="30" hidden="1" customHeight="1" x14ac:dyDescent="0.2">
      <c r="A25" s="51" t="s">
        <v>3364</v>
      </c>
      <c r="B25" s="403" t="s">
        <v>3365</v>
      </c>
      <c r="C25" s="404"/>
      <c r="D25" s="4"/>
      <c r="E25" s="4"/>
      <c r="F25" s="4"/>
      <c r="G25" s="4"/>
      <c r="H25" s="4"/>
      <c r="I25" s="4"/>
      <c r="J25" s="4"/>
      <c r="K25" s="4"/>
      <c r="L25" s="4"/>
      <c r="M25" s="4"/>
      <c r="N25" s="4"/>
      <c r="O25" s="4"/>
      <c r="P25" s="4"/>
      <c r="Q25" s="4"/>
    </row>
    <row r="26" spans="1:17" ht="30" hidden="1" customHeight="1" x14ac:dyDescent="0.2">
      <c r="A26" s="51" t="s">
        <v>3366</v>
      </c>
      <c r="B26" s="403" t="s">
        <v>3367</v>
      </c>
      <c r="C26" s="404"/>
      <c r="D26" s="4"/>
      <c r="E26" s="4"/>
      <c r="F26" s="4"/>
      <c r="G26" s="4"/>
      <c r="H26" s="4"/>
      <c r="I26" s="4"/>
      <c r="J26" s="4"/>
      <c r="K26" s="4"/>
      <c r="L26" s="4"/>
      <c r="M26" s="4"/>
      <c r="N26" s="4"/>
      <c r="O26" s="4"/>
      <c r="P26" s="4"/>
      <c r="Q26" s="4"/>
    </row>
    <row r="27" spans="1:17" ht="70.5" hidden="1" customHeight="1" x14ac:dyDescent="0.2">
      <c r="A27" s="51" t="s">
        <v>3368</v>
      </c>
      <c r="B27" s="403" t="s">
        <v>3369</v>
      </c>
      <c r="C27" s="404"/>
      <c r="D27" s="4"/>
      <c r="E27" s="4"/>
      <c r="F27" s="4"/>
      <c r="G27" s="4"/>
      <c r="H27" s="4"/>
      <c r="I27" s="4"/>
      <c r="J27" s="4"/>
      <c r="K27" s="4"/>
      <c r="L27" s="4"/>
      <c r="M27" s="4"/>
      <c r="N27" s="4"/>
      <c r="O27" s="4"/>
      <c r="P27" s="4"/>
      <c r="Q27" s="4"/>
    </row>
    <row r="28" spans="1:17" ht="48" hidden="1" customHeight="1" x14ac:dyDescent="0.2">
      <c r="A28" s="51" t="s">
        <v>3370</v>
      </c>
      <c r="B28" s="403" t="s">
        <v>3371</v>
      </c>
      <c r="C28" s="404"/>
      <c r="D28" s="4"/>
      <c r="E28" s="4"/>
      <c r="F28" s="4"/>
      <c r="G28" s="4"/>
      <c r="H28" s="4"/>
      <c r="I28" s="4"/>
      <c r="J28" s="4"/>
      <c r="K28" s="4"/>
      <c r="L28" s="4"/>
      <c r="M28" s="4"/>
      <c r="N28" s="4"/>
      <c r="O28" s="4"/>
      <c r="P28" s="4"/>
      <c r="Q28" s="4"/>
    </row>
    <row r="29" spans="1:17" ht="100.5" hidden="1" customHeight="1" x14ac:dyDescent="0.2">
      <c r="A29" s="51" t="s">
        <v>3372</v>
      </c>
      <c r="B29" s="403" t="s">
        <v>3373</v>
      </c>
      <c r="C29" s="404"/>
      <c r="D29" s="4"/>
      <c r="E29" s="4"/>
      <c r="F29" s="4"/>
      <c r="G29" s="4"/>
      <c r="H29" s="4"/>
      <c r="I29" s="4"/>
      <c r="J29" s="4"/>
      <c r="K29" s="4"/>
      <c r="L29" s="4"/>
      <c r="M29" s="4"/>
      <c r="N29" s="4"/>
      <c r="O29" s="4"/>
      <c r="P29" s="4"/>
      <c r="Q29" s="4"/>
    </row>
    <row r="30" spans="1:17" ht="45" hidden="1" customHeight="1" x14ac:dyDescent="0.2">
      <c r="A30" s="51" t="s">
        <v>3374</v>
      </c>
      <c r="B30" s="403" t="s">
        <v>3375</v>
      </c>
      <c r="C30" s="404"/>
      <c r="D30" s="4"/>
      <c r="E30" s="4"/>
      <c r="F30" s="4"/>
      <c r="G30" s="4"/>
      <c r="H30" s="4"/>
      <c r="I30" s="4"/>
      <c r="J30" s="4"/>
      <c r="K30" s="4"/>
      <c r="L30" s="4"/>
      <c r="M30" s="4"/>
      <c r="N30" s="4"/>
      <c r="O30" s="4"/>
      <c r="P30" s="4"/>
      <c r="Q30" s="4"/>
    </row>
    <row r="31" spans="1:17" ht="45" hidden="1" customHeight="1" x14ac:dyDescent="0.2">
      <c r="A31" s="51" t="s">
        <v>3376</v>
      </c>
      <c r="B31" s="403" t="s">
        <v>3377</v>
      </c>
      <c r="C31" s="404"/>
      <c r="D31" s="4"/>
      <c r="E31" s="4"/>
      <c r="F31" s="4"/>
      <c r="G31" s="4"/>
      <c r="H31" s="4"/>
      <c r="I31" s="4"/>
      <c r="J31" s="4"/>
      <c r="K31" s="4"/>
      <c r="L31" s="4"/>
      <c r="M31" s="4"/>
      <c r="N31" s="4"/>
      <c r="O31" s="4"/>
      <c r="P31" s="4"/>
      <c r="Q31" s="4"/>
    </row>
    <row r="32" spans="1:17" ht="45" hidden="1" customHeight="1" x14ac:dyDescent="0.2">
      <c r="A32" s="51" t="s">
        <v>3378</v>
      </c>
      <c r="B32" s="403" t="s">
        <v>3379</v>
      </c>
      <c r="C32" s="404"/>
      <c r="D32" s="4"/>
      <c r="E32" s="4"/>
      <c r="F32" s="4"/>
      <c r="G32" s="4"/>
      <c r="H32" s="4"/>
      <c r="I32" s="4"/>
      <c r="J32" s="4"/>
      <c r="K32" s="4"/>
      <c r="L32" s="4"/>
      <c r="M32" s="4"/>
      <c r="N32" s="4"/>
      <c r="O32" s="4"/>
      <c r="P32" s="4"/>
      <c r="Q32" s="4"/>
    </row>
    <row r="33" spans="1:21" ht="72" hidden="1" customHeight="1" x14ac:dyDescent="0.2">
      <c r="A33" s="51" t="s">
        <v>3380</v>
      </c>
      <c r="B33" s="403" t="s">
        <v>3381</v>
      </c>
      <c r="C33" s="404"/>
      <c r="D33" s="4"/>
      <c r="E33" s="4"/>
      <c r="F33" s="4"/>
      <c r="G33" s="4"/>
      <c r="H33" s="4"/>
      <c r="I33" s="4"/>
      <c r="J33" s="4"/>
      <c r="K33" s="4"/>
      <c r="L33" s="4"/>
      <c r="M33" s="4"/>
      <c r="N33" s="4"/>
      <c r="O33" s="4"/>
      <c r="P33" s="4"/>
      <c r="Q33" s="4"/>
    </row>
    <row r="34" spans="1:21" ht="79.5" hidden="1" customHeight="1" x14ac:dyDescent="0.2">
      <c r="A34" s="51" t="s">
        <v>3382</v>
      </c>
      <c r="B34" s="403" t="s">
        <v>3383</v>
      </c>
      <c r="C34" s="404"/>
      <c r="D34" s="4"/>
      <c r="E34" s="4"/>
      <c r="F34" s="4"/>
      <c r="G34" s="4"/>
      <c r="H34" s="4"/>
      <c r="I34" s="4"/>
      <c r="J34" s="4"/>
      <c r="K34" s="4"/>
      <c r="L34" s="4"/>
      <c r="M34" s="4"/>
      <c r="N34" s="4"/>
      <c r="O34" s="4"/>
      <c r="P34" s="4"/>
      <c r="Q34" s="4"/>
    </row>
    <row r="35" spans="1:21" ht="70.5" hidden="1" customHeight="1" x14ac:dyDescent="0.2">
      <c r="A35" s="51" t="s">
        <v>3384</v>
      </c>
      <c r="B35" s="403" t="s">
        <v>3385</v>
      </c>
      <c r="C35" s="404"/>
      <c r="D35" s="4"/>
      <c r="E35" s="4"/>
      <c r="F35" s="4"/>
      <c r="G35" s="4"/>
      <c r="H35" s="4"/>
      <c r="I35" s="4"/>
      <c r="J35" s="4"/>
      <c r="K35" s="4"/>
      <c r="L35" s="4"/>
      <c r="M35" s="4"/>
      <c r="N35" s="4"/>
      <c r="O35" s="4"/>
      <c r="P35" s="4"/>
      <c r="Q35" s="4"/>
    </row>
    <row r="36" spans="1:21" ht="45.75" hidden="1" customHeight="1" x14ac:dyDescent="0.2">
      <c r="A36" s="51" t="s">
        <v>3386</v>
      </c>
      <c r="B36" s="403" t="s">
        <v>3387</v>
      </c>
      <c r="C36" s="404"/>
      <c r="D36" s="4"/>
      <c r="E36" s="4"/>
      <c r="F36" s="4"/>
      <c r="G36" s="4"/>
      <c r="H36" s="4"/>
      <c r="I36" s="4"/>
      <c r="J36" s="4"/>
      <c r="K36" s="4"/>
      <c r="L36" s="4"/>
      <c r="M36" s="4"/>
      <c r="N36" s="4"/>
      <c r="O36" s="4"/>
      <c r="P36" s="4"/>
      <c r="Q36" s="4"/>
    </row>
    <row r="37" spans="1:21" ht="54.75" hidden="1" customHeight="1" x14ac:dyDescent="0.2">
      <c r="A37" s="51" t="s">
        <v>3388</v>
      </c>
      <c r="B37" s="403" t="s">
        <v>3389</v>
      </c>
      <c r="C37" s="404"/>
      <c r="D37" s="4"/>
      <c r="E37" s="4"/>
      <c r="F37" s="4"/>
      <c r="G37" s="4"/>
      <c r="H37" s="4"/>
      <c r="I37" s="4"/>
      <c r="J37" s="4"/>
      <c r="K37" s="4"/>
      <c r="L37" s="4"/>
      <c r="M37" s="4"/>
      <c r="N37" s="4"/>
      <c r="O37" s="4"/>
      <c r="P37" s="4"/>
      <c r="Q37" s="4"/>
    </row>
    <row r="38" spans="1:21" ht="37.5" hidden="1" customHeight="1" x14ac:dyDescent="0.2">
      <c r="A38" s="51" t="s">
        <v>3390</v>
      </c>
      <c r="B38" s="403" t="s">
        <v>3391</v>
      </c>
      <c r="C38" s="404"/>
      <c r="D38" s="4"/>
      <c r="E38" s="4"/>
      <c r="F38" s="4"/>
      <c r="G38" s="4"/>
      <c r="H38" s="4"/>
      <c r="I38" s="4"/>
      <c r="J38" s="4"/>
      <c r="K38" s="4"/>
      <c r="L38" s="4"/>
      <c r="M38" s="4"/>
      <c r="N38" s="4"/>
      <c r="O38" s="4"/>
      <c r="P38" s="4"/>
      <c r="Q38" s="4"/>
    </row>
    <row r="39" spans="1:21" ht="61.5" hidden="1" customHeight="1" x14ac:dyDescent="0.2">
      <c r="A39" s="51" t="s">
        <v>3392</v>
      </c>
      <c r="B39" s="403" t="s">
        <v>3393</v>
      </c>
      <c r="C39" s="404"/>
      <c r="D39" s="4"/>
      <c r="E39" s="4"/>
      <c r="F39" s="4"/>
      <c r="G39" s="4"/>
      <c r="H39" s="4"/>
      <c r="I39" s="4"/>
      <c r="J39" s="4"/>
      <c r="K39" s="4"/>
      <c r="L39" s="4"/>
      <c r="M39" s="4"/>
      <c r="N39" s="4"/>
      <c r="O39" s="4"/>
      <c r="P39" s="4"/>
      <c r="Q39" s="4"/>
    </row>
    <row r="40" spans="1:21" ht="53.25" hidden="1" customHeight="1" x14ac:dyDescent="0.2">
      <c r="A40" s="51" t="s">
        <v>3394</v>
      </c>
      <c r="B40" s="403" t="s">
        <v>3395</v>
      </c>
      <c r="C40" s="404"/>
      <c r="D40" s="4"/>
      <c r="E40" s="4"/>
      <c r="F40" s="4"/>
      <c r="G40" s="4"/>
      <c r="H40" s="4"/>
      <c r="I40" s="4"/>
      <c r="J40" s="4"/>
      <c r="K40" s="4"/>
      <c r="L40" s="4"/>
      <c r="M40" s="4"/>
      <c r="N40" s="4"/>
      <c r="O40" s="4"/>
      <c r="P40" s="4"/>
      <c r="Q40" s="4"/>
    </row>
    <row r="41" spans="1:21" ht="73.5" hidden="1" customHeight="1" x14ac:dyDescent="0.2">
      <c r="A41" s="51" t="s">
        <v>3396</v>
      </c>
      <c r="B41" s="403" t="s">
        <v>3397</v>
      </c>
      <c r="C41" s="404"/>
      <c r="D41" s="4"/>
      <c r="E41" s="4"/>
      <c r="F41" s="4"/>
      <c r="G41" s="4"/>
      <c r="H41" s="4"/>
      <c r="I41" s="4"/>
      <c r="J41" s="4"/>
      <c r="K41" s="4"/>
      <c r="L41" s="4"/>
      <c r="M41" s="4"/>
      <c r="N41" s="4"/>
      <c r="O41" s="4"/>
      <c r="P41" s="4"/>
      <c r="Q41" s="4"/>
    </row>
    <row r="42" spans="1:21" ht="57.75" hidden="1" customHeight="1" x14ac:dyDescent="0.2">
      <c r="A42" s="51" t="s">
        <v>3398</v>
      </c>
      <c r="B42" s="403" t="s">
        <v>3399</v>
      </c>
      <c r="C42" s="404"/>
      <c r="D42" s="4"/>
      <c r="E42" s="4"/>
      <c r="F42" s="4"/>
      <c r="G42" s="4"/>
      <c r="H42" s="4"/>
      <c r="I42" s="4"/>
      <c r="J42" s="4"/>
      <c r="K42" s="4"/>
      <c r="L42" s="4"/>
      <c r="M42" s="4"/>
      <c r="N42" s="4"/>
      <c r="O42" s="4"/>
      <c r="P42" s="4"/>
      <c r="Q42" s="4"/>
    </row>
    <row r="43" spans="1:21" ht="84" hidden="1" customHeight="1" x14ac:dyDescent="0.2">
      <c r="A43" s="51" t="s">
        <v>3400</v>
      </c>
      <c r="B43" s="403" t="s">
        <v>3401</v>
      </c>
      <c r="C43" s="404"/>
      <c r="D43" s="4"/>
      <c r="E43" s="4"/>
      <c r="F43" s="4"/>
      <c r="G43" s="4"/>
      <c r="H43" s="4"/>
      <c r="I43" s="4"/>
      <c r="J43" s="4"/>
      <c r="K43" s="4"/>
      <c r="L43" s="4"/>
      <c r="M43" s="4"/>
      <c r="N43" s="4"/>
      <c r="O43" s="4"/>
      <c r="P43" s="4"/>
      <c r="Q43" s="4"/>
    </row>
    <row r="44" spans="1:21" ht="48" hidden="1" customHeight="1" x14ac:dyDescent="0.2">
      <c r="A44" s="51" t="s">
        <v>3402</v>
      </c>
      <c r="B44" s="403" t="s">
        <v>3403</v>
      </c>
      <c r="C44" s="404"/>
      <c r="D44" s="4"/>
      <c r="E44" s="4"/>
      <c r="F44" s="4"/>
      <c r="G44" s="4"/>
      <c r="H44" s="4"/>
      <c r="I44" s="4"/>
      <c r="J44" s="4"/>
      <c r="K44" s="4"/>
      <c r="L44" s="4"/>
      <c r="M44" s="4"/>
      <c r="N44" s="4"/>
      <c r="O44" s="4"/>
      <c r="P44" s="4"/>
      <c r="Q44" s="4"/>
    </row>
    <row r="45" spans="1:21" ht="57" hidden="1" customHeight="1" x14ac:dyDescent="0.2">
      <c r="A45" s="51" t="s">
        <v>3404</v>
      </c>
      <c r="B45" s="403" t="s">
        <v>3405</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3406</v>
      </c>
      <c r="B46" s="405" t="s">
        <v>3407</v>
      </c>
      <c r="C46" s="404"/>
      <c r="D46" s="49"/>
      <c r="E46" s="4"/>
      <c r="F46" s="4"/>
      <c r="G46" s="4"/>
      <c r="H46" s="4"/>
      <c r="I46" s="4"/>
      <c r="J46" s="4"/>
      <c r="K46" s="4"/>
      <c r="L46" s="4"/>
      <c r="M46" s="4"/>
      <c r="N46" s="4"/>
      <c r="O46" s="4"/>
      <c r="P46" s="4"/>
      <c r="Q46" s="4"/>
    </row>
    <row r="47" spans="1:21" ht="66" hidden="1" customHeight="1" x14ac:dyDescent="0.2">
      <c r="A47" s="57" t="s">
        <v>3408</v>
      </c>
      <c r="B47" s="406" t="s">
        <v>3409</v>
      </c>
      <c r="C47" s="406"/>
      <c r="D47" s="4"/>
      <c r="E47" s="4"/>
      <c r="F47" s="4"/>
      <c r="G47" s="4"/>
      <c r="H47" s="4"/>
      <c r="I47" s="4"/>
      <c r="J47" s="4"/>
      <c r="K47" s="4"/>
      <c r="L47" s="4"/>
      <c r="M47" s="4"/>
      <c r="N47" s="4"/>
      <c r="O47" s="4"/>
      <c r="P47" s="4"/>
      <c r="Q47" s="4"/>
    </row>
    <row r="48" spans="1:21" ht="123.75" customHeight="1" x14ac:dyDescent="0.2">
      <c r="A48" s="321" t="s">
        <v>3410</v>
      </c>
      <c r="B48" s="401" t="s">
        <v>3411</v>
      </c>
      <c r="C48" s="402"/>
      <c r="D48" s="4"/>
      <c r="E48" s="4"/>
      <c r="F48" s="4"/>
      <c r="G48" s="4"/>
      <c r="H48" s="4"/>
      <c r="I48" s="4"/>
      <c r="J48" s="4"/>
      <c r="K48" s="4"/>
      <c r="L48" s="4"/>
      <c r="M48" s="4"/>
      <c r="N48" s="4"/>
      <c r="O48" s="4"/>
      <c r="P48" s="4"/>
      <c r="Q48" s="4"/>
    </row>
    <row r="49" spans="1:17" s="315" customFormat="1" ht="34.5" customHeight="1" x14ac:dyDescent="0.2">
      <c r="A49" s="321" t="s">
        <v>3412</v>
      </c>
      <c r="B49" s="412" t="s">
        <v>3413</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Željka Tepavac</cp:lastModifiedBy>
  <cp:lastPrinted>2022-04-12T10:37:25Z</cp:lastPrinted>
  <dcterms:created xsi:type="dcterms:W3CDTF">2022-04-01T05:14:30Z</dcterms:created>
  <dcterms:modified xsi:type="dcterms:W3CDTF">2022-04-12T10:49:21Z</dcterms:modified>
</cp:coreProperties>
</file>